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13_ncr:1_{368A76C6-73E8-44F1-866D-692839CA225E}" xr6:coauthVersionLast="47" xr6:coauthVersionMax="47" xr10:uidLastSave="{00000000-0000-0000-0000-000000000000}"/>
  <bookViews>
    <workbookView xWindow="-108" yWindow="-108" windowWidth="23256" windowHeight="13896" activeTab="5" xr2:uid="{806E32D8-F6EE-4828-851F-792EA59C78E0}"/>
  </bookViews>
  <sheets>
    <sheet name="เดือนตุลาคม 2568" sheetId="1" r:id="rId1"/>
    <sheet name="เดือนพฤศจิกายน 2568" sheetId="3" r:id="rId2"/>
    <sheet name="เดือนธันวาคม 2568" sheetId="4" r:id="rId3"/>
    <sheet name="เดือน ม.ค. 2569 (ไม่มีจัดจ้าง)" sheetId="5" r:id="rId4"/>
    <sheet name="เดือนกุมภาพันธ์ 2569" sheetId="6" r:id="rId5"/>
    <sheet name="เดือนมีนาคม 2569" sheetId="7" r:id="rId6"/>
  </sheets>
  <definedNames>
    <definedName name="_xlnm.Print_Area" localSheetId="2">'เดือนธันวาคม 2568'!$A$1:$R$6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7" l="1"/>
  <c r="K6" i="7"/>
  <c r="M6" i="7" s="1"/>
  <c r="H6" i="7"/>
  <c r="M5" i="7"/>
  <c r="L5" i="7"/>
  <c r="M4" i="7"/>
  <c r="L4" i="7"/>
  <c r="H4" i="7"/>
  <c r="M3" i="7"/>
  <c r="L3" i="7"/>
  <c r="H3" i="7"/>
  <c r="L2" i="7"/>
  <c r="K2" i="7"/>
  <c r="M2" i="7" s="1"/>
  <c r="H2" i="7"/>
  <c r="L8" i="6"/>
  <c r="K8" i="6"/>
  <c r="M8" i="6" s="1"/>
  <c r="H8" i="6"/>
  <c r="L7" i="6"/>
  <c r="K7" i="6"/>
  <c r="M7" i="6" s="1"/>
  <c r="H7" i="6"/>
  <c r="L6" i="6"/>
  <c r="K6" i="6"/>
  <c r="M6" i="6" s="1"/>
  <c r="H6" i="6"/>
  <c r="L5" i="6"/>
  <c r="K5" i="6"/>
  <c r="M5" i="6" s="1"/>
  <c r="H5" i="6"/>
  <c r="L4" i="6"/>
  <c r="K4" i="6"/>
  <c r="M4" i="6" s="1"/>
  <c r="H4" i="6"/>
  <c r="L3" i="6"/>
  <c r="K3" i="6"/>
  <c r="M3" i="6" s="1"/>
  <c r="H3" i="6"/>
  <c r="L2" i="6"/>
  <c r="K2" i="6"/>
  <c r="M2" i="6" s="1"/>
  <c r="H2" i="6"/>
  <c r="L6" i="4"/>
  <c r="K6" i="4"/>
  <c r="M6" i="4" s="1"/>
  <c r="H6" i="4"/>
  <c r="L5" i="4"/>
  <c r="K5" i="4"/>
  <c r="M5" i="4" s="1"/>
  <c r="H5" i="4"/>
  <c r="L4" i="4"/>
  <c r="K4" i="4"/>
  <c r="M4" i="4" s="1"/>
  <c r="H4" i="4"/>
  <c r="L3" i="4"/>
  <c r="K3" i="4"/>
  <c r="M3" i="4" s="1"/>
  <c r="H3" i="4"/>
  <c r="L2" i="4"/>
  <c r="K2" i="4"/>
  <c r="M2" i="4" s="1"/>
  <c r="H2" i="4"/>
  <c r="L7" i="3"/>
  <c r="K7" i="3"/>
  <c r="M7" i="3" s="1"/>
  <c r="H7" i="3"/>
  <c r="L6" i="3"/>
  <c r="K6" i="3"/>
  <c r="M6" i="3" s="1"/>
  <c r="H6" i="3"/>
  <c r="L5" i="3"/>
  <c r="K5" i="3"/>
  <c r="M5" i="3" s="1"/>
  <c r="H5" i="3"/>
  <c r="L4" i="3"/>
  <c r="K4" i="3"/>
  <c r="M4" i="3" s="1"/>
  <c r="H4" i="3"/>
  <c r="M3" i="3"/>
  <c r="L3" i="3"/>
  <c r="H3" i="3"/>
  <c r="L2" i="3"/>
  <c r="K2" i="3"/>
  <c r="M2" i="3" s="1"/>
  <c r="H2" i="3"/>
  <c r="K9" i="1"/>
  <c r="M9" i="1" s="1"/>
  <c r="L18" i="1"/>
  <c r="K18" i="1"/>
  <c r="M18" i="1" s="1"/>
  <c r="H18" i="1"/>
  <c r="L17" i="1"/>
  <c r="K17" i="1"/>
  <c r="M17" i="1" s="1"/>
  <c r="H17" i="1"/>
  <c r="K11" i="1"/>
  <c r="M11" i="1" s="1"/>
  <c r="H11" i="1"/>
  <c r="L5" i="1"/>
  <c r="L6" i="1"/>
  <c r="L7" i="1"/>
  <c r="L8" i="1"/>
  <c r="L9" i="1"/>
  <c r="L10" i="1"/>
  <c r="L11" i="1"/>
  <c r="L12" i="1"/>
  <c r="L13" i="1"/>
  <c r="L14" i="1"/>
  <c r="L15" i="1"/>
  <c r="L16" i="1"/>
  <c r="L4" i="1"/>
  <c r="L3" i="1"/>
  <c r="K5" i="1"/>
  <c r="M5" i="1" s="1"/>
  <c r="K6" i="1"/>
  <c r="M6" i="1" s="1"/>
  <c r="K7" i="1"/>
  <c r="M7" i="1" s="1"/>
  <c r="K8" i="1"/>
  <c r="M8" i="1" s="1"/>
  <c r="K10" i="1"/>
  <c r="M10" i="1" s="1"/>
  <c r="K12" i="1"/>
  <c r="M12" i="1" s="1"/>
  <c r="K13" i="1"/>
  <c r="M13" i="1" s="1"/>
  <c r="K14" i="1"/>
  <c r="M14" i="1" s="1"/>
  <c r="K15" i="1"/>
  <c r="M15" i="1" s="1"/>
  <c r="K16" i="1"/>
  <c r="M16" i="1" s="1"/>
  <c r="K4" i="1"/>
  <c r="M4" i="1" s="1"/>
  <c r="K3" i="1"/>
  <c r="M3" i="1" s="1"/>
  <c r="H2" i="1"/>
  <c r="H3" i="1"/>
  <c r="H4" i="1"/>
  <c r="H5" i="1"/>
  <c r="H6" i="1"/>
  <c r="H7" i="1"/>
  <c r="H8" i="1"/>
  <c r="H9" i="1"/>
  <c r="H10" i="1"/>
  <c r="H12" i="1"/>
  <c r="H13" i="1"/>
  <c r="H14" i="1"/>
  <c r="H15" i="1"/>
  <c r="H16" i="1"/>
  <c r="K2" i="1"/>
  <c r="M2" i="1" s="1"/>
</calcChain>
</file>

<file path=xl/sharedStrings.xml><?xml version="1.0" encoding="utf-8"?>
<sst xmlns="http://schemas.openxmlformats.org/spreadsheetml/2006/main" count="435" uniqueCount="146">
  <si>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</si>
  <si>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</si>
  <si>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</si>
  <si>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</si>
  <si>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</si>
  <si>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ชื่อรายการของงานที่ซื้อหรือจ้าง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</si>
  <si>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</si>
  <si>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</si>
  <si>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</si>
  <si>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องค์การบริหารส่วนตำบลเสม็จ</t>
  </si>
  <si>
    <t>สำโรงทาบ</t>
  </si>
  <si>
    <t>สุรินทร์</t>
  </si>
  <si>
    <t>วิธีเฉพาะเจาะจง</t>
  </si>
  <si>
    <t>นายไพรบูลย์ คุชิตา</t>
  </si>
  <si>
    <t>นายศรัณ สาทิพจันทร์</t>
  </si>
  <si>
    <t>นายนันทวัฒน์ ทองทา</t>
  </si>
  <si>
    <t>นายวัชรินทร์ พางาม</t>
  </si>
  <si>
    <t>นายมณี สาทิพจันทร์</t>
  </si>
  <si>
    <t>นางไอ ทองทา</t>
  </si>
  <si>
    <t>นายเอกณรงค์ บึงแก้ว</t>
  </si>
  <si>
    <t>ห้างหุ้นส่วนจำกัด ไอทีศีขรภูมิ</t>
  </si>
  <si>
    <t>นายวีรยุทธ คุชิตา</t>
  </si>
  <si>
    <t>วงเงินที่จะซื้อหรือจ้าง (บาท)</t>
  </si>
  <si>
    <t>รายชื่อผู้เสนอราคา</t>
  </si>
  <si>
    <t>ราคาที่เสนอ</t>
  </si>
  <si>
    <t>ผู้ได้รับการคัดเลือก</t>
  </si>
  <si>
    <t xml:space="preserve">วันที่ทำสัญญา </t>
  </si>
  <si>
    <t xml:space="preserve">เลขที่สัญญา </t>
  </si>
  <si>
    <t>เหตุผลที่คัดเลือก</t>
  </si>
  <si>
    <t>เป็นผู้มีคุณสมบัติตรงตามเงื่อนไขที่กำหนด</t>
  </si>
  <si>
    <t>1/2568</t>
  </si>
  <si>
    <t>มหาวิทยาลัยราชภัฏศรีสะเกษ</t>
  </si>
  <si>
    <t>นางพิมพ์วิภา สิงจานุสงค์</t>
  </si>
  <si>
    <t>นายสมศักดิ์ อาจชมภู</t>
  </si>
  <si>
    <t>นายธนพล เชี่ยวชาญ</t>
  </si>
  <si>
    <t>นางสาวพิชามญชุ์ สีดาลี</t>
  </si>
  <si>
    <t>นางสาวจันทรา จารัตน์</t>
  </si>
  <si>
    <t>นายสาโรจน์ จินพละ</t>
  </si>
  <si>
    <t>นางสาวมาลัย แอ่งสุข</t>
  </si>
  <si>
    <t>ห้างหุ้นส่วนจำกัด แอดวานซ์โซลูชั่นโอเอ</t>
  </si>
  <si>
    <t>หจก.โยพาณิชย์</t>
  </si>
  <si>
    <t>ร้าน เสียงไพศาล</t>
  </si>
  <si>
    <t>ห้างหุ้นส่วนจำกัด เน๊ต เฟอร์นิเจอร์</t>
  </si>
  <si>
    <t>วิธีประกาศเชิญชวนทั่วไป</t>
  </si>
  <si>
    <t>ห้างหุ้นส่วนจำกัด คงค้าไม้</t>
  </si>
  <si>
    <t>เอ็นบีดีไซน์</t>
  </si>
  <si>
    <t>บริษัท เอสเค ซัพพลาย อินเตอร์กรุ๊ป จำกัด</t>
  </si>
  <si>
    <t>ร้านรักฮะ</t>
  </si>
  <si>
    <t>บริษัท โตโยต้าสุรินทร์ (1991) จำกัด</t>
  </si>
  <si>
    <t>สหกรณ์โคนมปากช่อง จำกัด</t>
  </si>
  <si>
    <t>บุญสุขอิเล็กทรอนิกส์</t>
  </si>
  <si>
    <t>ก่อสร้างโครงการต่อเติมอาคารที่ทำการองค์การบริหารส่วนตำบลเสม็จ ปริมาณงานกว้าง ๖ เมตร ยาว ๑๖ เมตร หรือมีพื้นที่อาคารไม่น้อยกว่า ๙๖ ตารางเมตร (ตามแบบแปลนองค์การบริหารส่วนตำบลเสม็จกำหนด)</t>
  </si>
  <si>
    <t>1. ห้างหุ้นส่วนจำกัด กังวานเทคโนโลยี
2. ห้างหุ้นส่วนจำกัด ภัชชาสุรินทร์2021
3. ห้างหุ้นส่วนจำกัด ทวนทองธุรกิจ</t>
  </si>
  <si>
    <t>519,000.00
565,000.00
580,000.00</t>
  </si>
  <si>
    <t>ห้างหุ้นส่วนจำกัด กังวานเทคโนโลยี</t>
  </si>
  <si>
    <t>จ้างเหมาบริการบุคคลภายนอกปฏิบัติงานแม่บ้าน องค์การบริการบริหารส่วนตำบลเสม็จ ประจำเดือนตุลาคม พ.ศ.๒๕๖๘ - ธันวาคม พ.ศ.๒๕๖๘</t>
  </si>
  <si>
    <t>A03/2569</t>
  </si>
  <si>
    <t>จ้างซ่อมบำรุงรถบรรทุกน้ำเอนกประสงค์ หมายเลขทะเบียน ๘๓-๑๑๕๒ สุรินทร์ หมายเลขครุภัณฑ์ ๐๐๓ ๖๓ ๐๐๐๑ องค์การบริหารส่วนตำบลเสม็จ อำเภอสำโรงทาบ จังหวัดสุรินทร์</t>
  </si>
  <si>
    <t>บริษัท ฮีโน่ นครราชสีมา จำกัด</t>
  </si>
  <si>
    <t>A15/2569</t>
  </si>
  <si>
    <t>จัดซื้ออาหารเสริม (นม) โรงเรียน ประจำภาคเรียนที่ ๒ ปีการศึกษา ๒๕๖๘ และนมปิดเทอม ให้กับโรงเรียนในสังกัดสำนักงานคณะกรรมการการศึกษาขั้นพื้นฐาน (สพฐ.) ในเขตพื้นที่และศูนย์พัฒนาเด็กเล็กในสังกัดทั้ง ๒ แห่ง</t>
  </si>
  <si>
    <t>C01/2569</t>
  </si>
  <si>
    <t>จ้างเหมาบริการบุคคลภายนอกปฏิบัติงานช่างไฟฟ้า (กองช่าง)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</si>
  <si>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A14/2569</t>
  </si>
  <si>
    <t xml:space="preserve">จ้างเหมาบริการบุคคลภายนอกปฏิบัติงานประจำรถน้ำเอนกประสงค์ (นายมณี สาทิพจันทร์) ประจำเดือนตุลาคม พ.ศ.๒๕๖๘ - มีนาคม พ.ศ.๒๕๖๙ องค์การบริหารส่วนตำบลเสม็จ อำเภอสำโรงทาบ จังหวัดสุรินทร์	</t>
  </si>
  <si>
    <t>A06/2569</t>
  </si>
  <si>
    <t>A12/2569</t>
  </si>
  <si>
    <t>จ้างเหมาบริการบุคคลภายนอกปฏิบัติงานประจำรถน้ำเอนกประสงค์ (นายเอกณรงค์ บึงแก้ว)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</si>
  <si>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A05/2569</t>
  </si>
  <si>
    <t>A11/2569</t>
  </si>
  <si>
    <t>จ้างเหมาบริการบุคคลภายนอกปฏิบัติงานพนักงานกู้ชีพ (นายสาโรจน์ จินพละ)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</si>
  <si>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จ้างเหมาบริการบุคคลภายนอกปฏิบัติงานพนักงานกู้ชีพ (นายสมศักดิ์ อาจชมภู)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</si>
  <si>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จ้างเหมาบริการบุคคลภายนอกปฏิบัติงานพนักงานกู้ชีพ (นายนันทวัฒน์ ทองทา)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</si>
  <si>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A09/2569</t>
  </si>
  <si>
    <t>จ้างเหมาบริการบุคคลภายนอกปฏิบัติงานพนักงานกู้ชีพ (นายศรัณ สาทิพจันทร์)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</si>
  <si>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A08/2569</t>
  </si>
  <si>
    <t>A07/2569</t>
  </si>
  <si>
    <t>จ้างเหมาบริการบุคคลภายนอกปฏิบัติงานพนักงานกู้ชีพ (นายไพรบูลย์ คุชิตา)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</si>
  <si>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จ้างเหมาบริการบุคคลภายนอกปฏิบัติงานเขียนแบบ (กองช่าง)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</si>
  <si>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A13/2569</t>
  </si>
  <si>
    <t>จ้างเหมาบริการบุคคลภายนอกปฏิบัติงานคนสวน ประจำเดือนตุลาคม พ.ศ.๒๕๖๘ - มีนาคม พ.ศ.๒๕๖9 องค์การบริหารส่วนตำบลเสม็จ อำเภอสำโรงทาบ จังหวัดสุรินทร์</t>
  </si>
  <si>
    <t>A04/2569</t>
  </si>
  <si>
    <t>จ้างเหมาบริการบุคคลภายนอกปฏิบัติงานทำความสะอาดประจำศูนย์พัฒนาเด็กเล็กบ้านสังแก (แม่บ้าน)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</si>
  <si>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A02/2569</t>
  </si>
  <si>
    <t>จ้างเหมาบริการบุคคลภายนอกปฏิบัติงานทำความสะอาดประจำศูนย์พัฒนาเด็กเล็กบ้านหนองม้า (แม่บ้าน)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</si>
  <si>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A01/2569</t>
  </si>
  <si>
    <t>เครื่องถ่ายเอกสาร จำนวน ๒ เครื่อง เป็นเวลา ๑๒ เดือน (เริ่มเดือนตุลาคม ๒๕๖๘ - กันยายน ๒๕๖๙) ประจำองค์การบริหารส่วนตำบลเสม็จ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</si>
  <si>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จ้างเหมาบริการบุคคลภายนอกปฏิบัติงานพนักงานกู้ชีพ (นายวัชรินทร์ พางาม) ประจำเดือนตุลาคม พ.ศ.๒๕๖๘ - มีนาคม พ.ศ.๒๕๖๙ องค์การบริหารส่วนตำบลเสม็จ อำเภอสำโรงทาบ จังหวัดสุรินทร์</t>
  </si>
  <si>
    <t>A10/2569</t>
  </si>
  <si>
    <t>ซื้อเครื่องคอมพิวเตอร์โน้ตบุ๊ก สำหรับงานประมวลผล จำนวน ๑ เครื่อง องค์การบริหารส่วนตำบลเสม็จ อำเภอสำโรงทาบ จังหวัดสุรินทร์</t>
  </si>
  <si>
    <t>B01/2569</t>
  </si>
  <si>
    <t>B02/2569</t>
  </si>
  <si>
    <t>ซื้อวัสดุสำนักงาน (ผ้าประดับ) องค์การบริหารส่วนตำบลเสม็จ อำเภอสำโรงทาบ จังหวัดสุรินทร์ โดยวิธีเฉพาะเจาะจง</t>
  </si>
  <si>
    <t>จ้างซ่อมรถพยาบาลฉุกเฉิน (แบบกระบะ) ทะเบียน กธ ๗๐ สุรินทร์ หมายเลขครุภัณฑ์ ๐๑๑ ๖๒ ๐๐๐๑ องค์การบริหารส่วนตำบลเสม็จ อำเภอสำโรงทาบ จังหวัดสุรินทร์</t>
  </si>
  <si>
    <t>A16/2569</t>
  </si>
  <si>
    <t>จ้างสถาบันการศึกษาระดับอุดมศึกษาเพื่อสำรวจและประเมินความพึงพอใจของประชาชนผู้รับบริการ ตามโครงการประเมินประสิทธิภาพและประสิทธิผลการปฏิบัติงานขององค์การบริหารส่วนตำบลประจำปีงบประมาณ ๒๕๖๙ </t>
  </si>
  <si>
    <t>01/2569</t>
  </si>
  <si>
    <t>จ้างโครงการปรับปรุงขยายมุมถนนคอนกรีตเสริมเหล็กภายในองค์การบริหารส่วนตำบลเสม็จ โดยวิธีเฉพาะเจาะจง</t>
  </si>
  <si>
    <t>นายทวัชชัย ถวิลสุข</t>
  </si>
  <si>
    <t>A17/2569</t>
  </si>
  <si>
    <t>จ้างทำป้ายไวนิลประชาสัมพันธ์ตามโครงการจัดเลือกตั้งสมาชิกสภาองค์การบริหารส่วนตำบลและนายกองค์การบริหารส่วนตำบลเสม็จ ประจำปีงบประมาณ พ.ศ. ๒๕๖๙</t>
  </si>
  <si>
    <t>A18/2569</t>
  </si>
  <si>
    <t>จัดซื้อหมึกพิมพ์ที่ใช้ในการจัดการเลือกตั้งตามโครงการจัดเลือกตั้งสมาชิกสภาองค์การบริหารส่วนตำบลและนายกองค์การบริหารส่วนตำบลเสม็จ ประจำปีงบประมาณ พ.ศ. ๒๕๖๙</t>
  </si>
  <si>
    <t>ห้างหุ้นส่วนจำกัด ชัยเจริญรุ่งเรืองเซอร์วิส</t>
  </si>
  <si>
    <t>B03/2569</t>
  </si>
  <si>
    <t>ซื้อชั้นวางเอกสาร จำนวน ๒ ตัว องค์การบริหารส่วนตำบลเสม็จ อำเภอสำโรงทาบ จังหวัดสุรินทร์</t>
  </si>
  <si>
    <t>พูนทรัพย์เฟอร์นิเจอร์</t>
  </si>
  <si>
    <t>B04/2569</t>
  </si>
  <si>
    <t>A19/2569</t>
  </si>
  <si>
    <t>ซื้อวัสดุอุปกรณ์ แบบพิมพ์ และสื่อสิ่งพิมพ์ตามโครงการจัดเลือกตั้งสมาชิกสภาองค์การบริหารส่วนตำบลและนายกองค์การบริหารส่วนตำบลเสม็จ ประจำปีงบประมาณ พ.ศ. ๒๕๖๙</t>
  </si>
  <si>
    <t>B05/2569</t>
  </si>
  <si>
    <t>จ้างเหมาบริการบุคคลภายนอกปฏิบัติงานแม่บ้าน ประจำเดือนมกราคม - มีนาคม พ.ศ.๒๕๖๙ องค์การบริหารส่วนตำบลเสม็จ อำเภอสำโรงทาบ จังหวัดสุรินทร์</t>
  </si>
  <si>
    <t>A20/2569</t>
  </si>
  <si>
    <t>จัดซื้อกล่องพลาสติกมีล้อ จำนวน 40 ใบ องค์การบริหารส่วนตำบลเสม็จ อำเภอสำโรงทาบ จังหวัดสุรินทร์</t>
  </si>
  <si>
    <t>ฺB06/2569</t>
  </si>
  <si>
    <t>จ้างเหมาซ่อมบำรุงรักษาเครื่องปรับอากาศ จำนวน ๕ เครื่อง องค์การบริหารส่วนตำบลเสม็จ อำเภอสำโรงทาบ จังหวัดสุรินทร์</t>
  </si>
  <si>
    <t>A21/2569</t>
  </si>
  <si>
    <t>ซื้อวัสดุไฟฟ้า จำนวน ๑๔ รายการ องค์การบริหารส่วนตำบลเสม็จ อำเภอสำโรงทาบ จังหวัดสุรินทร์</t>
  </si>
  <si>
    <t>B07/2569</t>
  </si>
  <si>
    <t>ซื้อวัสดุก่อสร้าง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</t>
  </si>
  <si>
    <t>B08/2569</t>
  </si>
  <si>
    <t>ซื้อวัสดุคอมพิวเตอร์ องค์การบริหารส่วนตำบลเสม็จ อำเภอสำโรงทาบ จังหวัดสุรินทร์</t>
  </si>
  <si>
    <t>บริษัท ยูนิตี้ ไอที ซิสเต็ม จำกัด</t>
  </si>
  <si>
    <t>B09/2569</t>
  </si>
  <si>
    <t>ซื้อวัคซีนและอุปกรณ์การฉีดวัคซีนป้องกันโรคพิษสุนัขบ้าสำหรับสุนัขและแมว ตามโครงการสัตว์ปลอดโรค คนปลอดภัย จากโรคพิษสุนัขบ้า ประจำปีงบประมาณ 2569</t>
  </si>
  <si>
    <t>B10/2569</t>
  </si>
  <si>
    <t>จ้างเหมาบริการบุคคลภายนอกปฏิบัติงานเพื่อช่วยงานการเงินและบัญชี ประจำเดือนมีนาคม พ.ศ.๒๕๖๙ องค์การบริหารส่วนตำบลเสม็จ อำเภอสำโรงทาบ จังหวัดสุรินทร์ </t>
  </si>
  <si>
    <t>A22/2569</t>
  </si>
  <si>
    <t>นางสาวสาริณี คงสิงห์</t>
  </si>
  <si>
    <t>ประกวดราคาจ้างก่อสร้างปรับปรุงชั้นโครงสร้างผิวทางแอสฟัลติกคอนกรีตปูทับผิวจราจรเดิม หมู่ที่ ๒ บ้านหนองม้า ตำบลเสม็จ ช่วงที่ ๑ กว้าง ๖.๐๐ เมตร ยาว ๘๒๑.๐๐ เมตร หนา ๐.๐๕ เมตร หรือมีพื้นที่ไม่น้อยกว่า ๔,๙๒๖.๐๐ ตารางเมตร ช่วงที่ ๒ กว้าง ๕.๐๐ เมตร ยาว ๗๘๗.๐๐ เมตร หนา ๐.๐๕ เมตร หรือมีพื้นที่ไม่น้อยกว่า ๓,๙๓๕.๐๐ ตารางเมตร องค์การบริหารส่วนตำบลเสม็จ อำเภอสำโรงทาบ จังหวัดสุรินทร์ ด้วยวิธีประกวดราคาอิเล็กทรอนิกส์ (e-bidding)</t>
  </si>
  <si>
    <t>ประกวดราคาอิเล็กทรอนิกส์ (e-bidding)</t>
  </si>
  <si>
    <t>EB02/2569</t>
  </si>
  <si>
    <t xml:space="preserve">1. ห้างหุ้นส่วนจำกัด กิจชัยทวี
2.ห้างหุ้นส่วนจำกัด รุ่งเรืองชัยสุรินทร์ก่อสร้าง
3. บริษัท สุรินทร์เทพศิลา จำกัด
4. บริษัท ไอซีไอ 888 จำกัด
5. บริษัท รัตนชาติก่อสร้าง จำกัด
6. ห้างหุ้นส่วนจำกัด ที.เจ.เอ็น.เทรดดิ้ง
7. บริษัท ต.ไทยเจริญอุทุมพรก่อสร้าง จำกัด
</t>
  </si>
  <si>
    <t xml:space="preserve">3,182,900.00
4,544,000.00
3,273,000.00
4,545,500.00
4,546,000.00
3,950,000.00
3,459,000.00
</t>
  </si>
  <si>
    <t xml:space="preserve"> ห้างหุ้นส่วนจำกัด กิจชัยทวี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</si>
  <si>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</si>
  <si>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จ้างตกแต่งและจัดสถานที่พร้อมรื้อถอน ตามโครงการวันท้องถิ่นไทย ประจำปีงบประมาณ พ.ศ.2569 ณ องค์การบริหารส่วนตำบลศรีสุข อำเภอสำโรงทาบ จังหวัดสุรินทร์</t>
  </si>
  <si>
    <t>A23/2569</t>
  </si>
  <si>
    <t>ซื้อครุภัณฑ์สำนักงาน จำนวน ๙ รายการ องค์การบริหารส่วนตำบลเสม็จ อำเภอสำโรงทาบ จังหวัดสุรินทร์</t>
  </si>
  <si>
    <t>B11/2569</t>
  </si>
  <si>
    <t>ซื้อครุภัณฑ์คอมพิวเตอร์ จำนวน 2 รายการ องค์การบริหารส่วนตำบลเสม็จ อำเภอสำโรงทาบ จังหวัดสุรินทร์ </t>
  </si>
  <si>
    <t>B12/2569</t>
  </si>
  <si>
    <t>ซื้อโทรศัพท์เคลื่อนที่ จำนวน ๑ เครื่อง องค์การบริหารส่วนตำบลเสม็จ อำเภอสำโรงทาบ จังหวัดสุรินทร์</t>
  </si>
  <si>
    <t>B13/2569</t>
  </si>
  <si>
    <t>ซื้อวัสดุก่อสร้างตามโครงการปรับสภาพแวดล้อมที่อยู่อาศัยสำหรับคนพิการประจำปีงบประมาณ พ.ศ.๒๕๖๙</t>
  </si>
  <si>
    <t>B14/2569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</si>
</sst>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43" fontId="3" fillId="0" borderId="0" xfId="1" applyFont="1" applyProtection="1">
      <protection locked="0"/>
    </xf>
    <xf numFmtId="43" fontId="3" fillId="0" borderId="0" xfId="1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Protection="1">
      <protection locked="0"/>
    </xf>
    <xf numFmtId="17" fontId="3" fillId="0" borderId="0" xfId="0" quotePrefix="1" applyNumberFormat="1" applyFont="1"/>
    <xf numFmtId="14" fontId="3" fillId="0" borderId="0" xfId="0" applyNumberFormat="1" applyFont="1"/>
    <xf numFmtId="49" fontId="3" fillId="0" borderId="0" xfId="0" applyNumberFormat="1" applyFont="1" applyProtection="1">
      <protection locked="0"/>
    </xf>
    <xf numFmtId="0" fontId="3" fillId="0" borderId="0" xfId="0" applyFont="1"/>
    <xf numFmtId="43" fontId="3" fillId="0" borderId="0" xfId="0" applyNumberFormat="1" applyFont="1" applyAlignment="1" applyProtection="1">
      <alignment wrapText="1"/>
      <protection locked="0"/>
    </xf>
    <xf numFmtId="14" fontId="3" fillId="0" borderId="0" xfId="0" applyNumberFormat="1" applyFont="1" applyAlignment="1" applyProtection="1">
      <alignment wrapText="1"/>
      <protection locked="0"/>
    </xf>
    <xf numFmtId="164" fontId="3" fillId="0" borderId="0" xfId="0" quotePrefix="1" applyNumberFormat="1" applyFont="1" applyProtection="1">
      <protection locked="0"/>
    </xf>
    <xf numFmtId="4" fontId="3" fillId="0" borderId="0" xfId="0" quotePrefix="1" applyNumberFormat="1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3" fontId="3" fillId="0" borderId="0" xfId="1" applyFont="1" applyAlignment="1" applyProtection="1">
      <alignment vertical="center"/>
      <protection locked="0"/>
    </xf>
    <xf numFmtId="43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3" fontId="3" fillId="0" borderId="0" xfId="1" applyFont="1" applyAlignment="1" applyProtection="1">
      <alignment horizontal="right" vertical="top" wrapText="1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3" fontId="3" fillId="0" borderId="0" xfId="1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2">
    <cellStyle name="จุลภาค" xfId="1" builtinId="3"/>
    <cellStyle name="ปกติ" xfId="0" builtinId="0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35" formatCode="_-* #,##0.00_-;\-* #,##0.00_-;_-* &quot;-&quot;??_-;_-@_-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601699</xdr:colOff>
      <xdr:row>4</xdr:row>
      <xdr:rowOff>103426</xdr:rowOff>
    </xdr:from>
    <xdr:ext cx="8724857" cy="1764073"/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11149B4-F528-099A-0375-828ED255B519}"/>
            </a:ext>
          </a:extLst>
        </xdr:cNvPr>
        <xdr:cNvSpPr/>
      </xdr:nvSpPr>
      <xdr:spPr>
        <a:xfrm>
          <a:off x="8145499" y="1043226"/>
          <a:ext cx="8724857" cy="1764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ไม่มีการจัดซื้อจัดจ้างใน</a:t>
          </a:r>
        </a:p>
        <a:p>
          <a:pPr algn="ctr"/>
          <a:r>
            <a:rPr lang="th-TH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เดือนมกราคม 2569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E7CBA6-5325-4A3C-936F-2F8FD381EE8D}" name="Table1" displayName="Table1" ref="A1:P22" totalsRowShown="0" headerRowDxfId="107" dataDxfId="106">
  <tableColumns count="16">
    <tableColumn id="15" xr3:uid="{510DF3F3-C960-44B6-971B-B1FE5A6D5FEA}" name="ที่" dataDxfId="105"/>
    <tableColumn id="1" xr3:uid="{8F62AF60-3D92-4373-8D00-3146820D7409}" name="ปีงบประมาณ" dataDxfId="104"/>
    <tableColumn id="2" xr3:uid="{98D1D0CD-766C-4E5F-B9D7-3433A0F05FDF}" name="ชื่อหน่วยงาน" dataDxfId="103"/>
    <tableColumn id="3" xr3:uid="{A7F3855F-7072-4B77-8F6D-DFBE32529809}" name="อำเภอ " dataDxfId="102"/>
    <tableColumn id="4" xr3:uid="{724705EA-66D6-46A2-96C1-7572205B8D5C}" name="จังหวัด" dataDxfId="101"/>
    <tableColumn id="5" xr3:uid="{FE41DCAF-E333-4035-A49F-6B52FFCD15B7}" name="ชื่อรายการของงานที่ซื้อหรือจ้าง" dataDxfId="100"/>
    <tableColumn id="6" xr3:uid="{9E7AD4C9-A827-48EF-BD12-8A5B20BA4A4E}" name="วงเงินที่จะซื้อหรือจ้าง (บาท)" dataDxfId="99"/>
    <tableColumn id="7" xr3:uid="{C662A5C0-CCE4-42BE-8D00-21AEFB4A759A}" name="ราคากลาง (บาท)" dataDxfId="98">
      <calculatedColumnFormula>Table1[[#This Row],[วงเงินที่จะซื้อหรือจ้าง (บาท)]]</calculatedColumnFormula>
    </tableColumn>
    <tableColumn id="8" xr3:uid="{E9D8DD83-2F9E-4F9D-B7F9-346E56EC554B}" name="วิธีการจัดซื้อจัดจ้าง" dataDxfId="97"/>
    <tableColumn id="9" xr3:uid="{362BB60F-C4F9-4710-BBED-48E24F9B48D3}" name="รายชื่อผู้เสนอราคา" dataDxfId="96"/>
    <tableColumn id="10" xr3:uid="{10F2D410-B6CB-44F7-BBB5-65881E4C3251}" name="ราคาที่เสนอ" dataDxfId="95">
      <calculatedColumnFormula>Table1[[#This Row],[วงเงินที่จะซื้อหรือจ้าง (บาท)]]</calculatedColumnFormula>
    </tableColumn>
    <tableColumn id="16" xr3:uid="{CB6FB9BA-C826-4832-A17D-18A5EBD58946}" name="ผู้ได้รับการคัดเลือก" dataDxfId="94"/>
    <tableColumn id="11" xr3:uid="{807DA360-4107-431B-BEA3-18A34AFD476A}" name="ราคาที่ตกลงซื้อหรือจ้าง (บาท)" dataDxfId="93">
      <calculatedColumnFormula>Table1[[#This Row],[ราคาที่เสนอ]]</calculatedColumnFormula>
    </tableColumn>
    <tableColumn id="12" xr3:uid="{61DAAD78-AF4C-416D-996D-5AD6EB45E652}" name="เลขที่สัญญา " dataDxfId="92">
      <calculatedColumnFormula>Table1[[#This Row],[ผู้ได้รับการคัดเลือก]]</calculatedColumnFormula>
    </tableColumn>
    <tableColumn id="13" xr3:uid="{D1786154-9D32-4FFC-8CAF-F13954CB7EE7}" name="วันที่ทำสัญญา " dataDxfId="91"/>
    <tableColumn id="14" xr3:uid="{371B5F37-A855-468F-9D0D-FCAF8C8088BE}" name="เหตุผลที่คัดเลือก" dataDxfId="9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DB24B-8832-493B-8A08-98C178F5E750}" name="Table12" displayName="Table12" ref="A1:P8" totalsRowShown="0" headerRowDxfId="89" dataDxfId="88">
  <tableColumns count="16">
    <tableColumn id="15" xr3:uid="{AB57E6A8-4A2C-4596-A588-B8FE361B8A85}" name="ที่" dataDxfId="87"/>
    <tableColumn id="1" xr3:uid="{482446E7-91C5-4355-9DDF-8876F2092E74}" name="ปีงบประมาณ" dataDxfId="86"/>
    <tableColumn id="2" xr3:uid="{703BB0B2-FFC0-4473-87C9-FC682CF00043}" name="ชื่อหน่วยงาน" dataDxfId="85"/>
    <tableColumn id="3" xr3:uid="{A900950E-1C51-4DB4-9098-262C90EB8199}" name="อำเภอ " dataDxfId="84"/>
    <tableColumn id="4" xr3:uid="{F7AB94F6-BFE3-4F1B-8756-FDB25C64BF32}" name="จังหวัด" dataDxfId="83"/>
    <tableColumn id="5" xr3:uid="{51318D94-247B-4D94-9675-DDDD45870E87}" name="ชื่อรายการของงานที่ซื้อหรือจ้าง" dataDxfId="82"/>
    <tableColumn id="6" xr3:uid="{2DCD2E7A-8989-4A55-8E77-635D5851C695}" name="วงเงินที่จะซื้อหรือจ้าง (บาท)" dataDxfId="81"/>
    <tableColumn id="7" xr3:uid="{C8EFE2CD-E334-4382-91F6-7418948414AA}" name="ราคากลาง (บาท)" dataDxfId="80">
      <calculatedColumnFormula>Table12[[#This Row],[วงเงินที่จะซื้อหรือจ้าง (บาท)]]</calculatedColumnFormula>
    </tableColumn>
    <tableColumn id="8" xr3:uid="{ECB3AB06-998F-4DB3-97D8-B716BE948DD6}" name="วิธีการจัดซื้อจัดจ้าง" dataDxfId="79"/>
    <tableColumn id="9" xr3:uid="{A21B624D-F85B-42E2-9372-BFB3A00A339C}" name="รายชื่อผู้เสนอราคา" dataDxfId="78"/>
    <tableColumn id="10" xr3:uid="{9A4B1B77-C782-4D4F-A275-42AD5545CDE2}" name="ราคาที่เสนอ" dataDxfId="77">
      <calculatedColumnFormula>Table12[[#This Row],[วงเงินที่จะซื้อหรือจ้าง (บาท)]]</calculatedColumnFormula>
    </tableColumn>
    <tableColumn id="16" xr3:uid="{CDFEE4B2-1618-4DB8-8444-91591D042CC4}" name="ผู้ได้รับการคัดเลือก" dataDxfId="76"/>
    <tableColumn id="11" xr3:uid="{DCDDC18A-8FCC-4035-B5BA-9C7B1775B5C4}" name="ราคาที่ตกลงซื้อหรือจ้าง (บาท)" dataDxfId="75">
      <calculatedColumnFormula>Table12[[#This Row],[ราคาที่เสนอ]]</calculatedColumnFormula>
    </tableColumn>
    <tableColumn id="12" xr3:uid="{14639FAB-B2C4-4966-94BC-9BEBC56F0254}" name="เลขที่สัญญา " dataDxfId="74">
      <calculatedColumnFormula>Table12[[#This Row],[ผู้ได้รับการคัดเลือก]]</calculatedColumnFormula>
    </tableColumn>
    <tableColumn id="13" xr3:uid="{ECD20405-438D-4016-9BC1-3979B8975DE8}" name="วันที่ทำสัญญา " dataDxfId="73"/>
    <tableColumn id="14" xr3:uid="{A2932AAD-225B-405A-B303-8E49C224C7B8}" name="เหตุผลที่คัดเลือก" dataDxfId="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DFE441-F03C-4B07-917C-C8270CEE59BF}" name="Table123" displayName="Table123" ref="A1:P8" totalsRowShown="0" headerRowDxfId="71" dataDxfId="70">
  <tableColumns count="16">
    <tableColumn id="15" xr3:uid="{082ECF94-6F42-4D2E-B107-0AA1286776B0}" name="ที่" dataDxfId="69"/>
    <tableColumn id="1" xr3:uid="{9756EE07-2EA6-4866-B32B-B8746A9C9696}" name="ปีงบประมาณ" dataDxfId="68"/>
    <tableColumn id="2" xr3:uid="{35C357F1-ACC1-4C56-A8AA-60CFF110D819}" name="ชื่อหน่วยงาน" dataDxfId="67"/>
    <tableColumn id="3" xr3:uid="{0CD46BDE-C145-48DD-83F2-4DDD0C952FB4}" name="อำเภอ " dataDxfId="66"/>
    <tableColumn id="4" xr3:uid="{2A1731A4-2B20-422C-9784-B1027C3AD102}" name="จังหวัด" dataDxfId="65"/>
    <tableColumn id="5" xr3:uid="{70EF8F8A-F44B-4BA6-8B8A-B06367E4D792}" name="ชื่อรายการของงานที่ซื้อหรือจ้าง" dataDxfId="64"/>
    <tableColumn id="6" xr3:uid="{22AC2A68-F86A-48C2-9AE9-76D6C0334741}" name="วงเงินที่จะซื้อหรือจ้าง (บาท)" dataDxfId="63"/>
    <tableColumn id="7" xr3:uid="{DF539544-36CA-4A88-81C9-6099BC55BABA}" name="ราคากลาง (บาท)" dataDxfId="62">
      <calculatedColumnFormula>Table123[[#This Row],[วงเงินที่จะซื้อหรือจ้าง (บาท)]]</calculatedColumnFormula>
    </tableColumn>
    <tableColumn id="8" xr3:uid="{0FE0EFB8-0371-42C5-A3C0-10E035244A5E}" name="วิธีการจัดซื้อจัดจ้าง" dataDxfId="61"/>
    <tableColumn id="9" xr3:uid="{1C6F4D75-BA3C-4BA8-A094-92AE5EEA1909}" name="รายชื่อผู้เสนอราคา" dataDxfId="60"/>
    <tableColumn id="10" xr3:uid="{668EDE3A-2C8F-4BC2-85C1-8EE5F5C70966}" name="ราคาที่เสนอ" dataDxfId="59">
      <calculatedColumnFormula>Table123[[#This Row],[วงเงินที่จะซื้อหรือจ้าง (บาท)]]</calculatedColumnFormula>
    </tableColumn>
    <tableColumn id="16" xr3:uid="{675D0EAF-2DCE-4337-970E-77DBE4CF560F}" name="ผู้ได้รับการคัดเลือก" dataDxfId="58"/>
    <tableColumn id="11" xr3:uid="{35F4B592-2381-43D0-9CB4-DDB5924873D3}" name="ราคาที่ตกลงซื้อหรือจ้าง (บาท)" dataDxfId="57">
      <calculatedColumnFormula>Table123[[#This Row],[ราคาที่เสนอ]]</calculatedColumnFormula>
    </tableColumn>
    <tableColumn id="12" xr3:uid="{9584DB58-886D-4741-86E4-F757130DD461}" name="เลขที่สัญญา " dataDxfId="56">
      <calculatedColumnFormula>Table123[[#This Row],[ผู้ได้รับการคัดเลือก]]</calculatedColumnFormula>
    </tableColumn>
    <tableColumn id="13" xr3:uid="{357C77A6-1CB8-4859-BC1A-2BEDF55ED020}" name="วันที่ทำสัญญา " dataDxfId="55"/>
    <tableColumn id="14" xr3:uid="{D2E154B7-E7A9-4110-84B7-E697C8ECFE24}" name="เหตุผลที่คัดเลือก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65BA020-20A9-4BD3-B44A-8838E7E8EE5A}" name="Table1234" displayName="Table1234" ref="A1:P3" totalsRowShown="0" headerRowDxfId="53" dataDxfId="52">
  <tableColumns count="16">
    <tableColumn id="15" xr3:uid="{0615FBA3-8F14-4D9B-BAB1-288FC6CA22A2}" name="ที่" dataDxfId="51"/>
    <tableColumn id="1" xr3:uid="{E60C6E63-7026-4390-8DE7-CAFE69C1FCF5}" name="ปีงบประมาณ" dataDxfId="50"/>
    <tableColumn id="2" xr3:uid="{2E53378D-91E4-46DE-BD1F-410C9B1B1C90}" name="ชื่อหน่วยงาน" dataDxfId="49"/>
    <tableColumn id="3" xr3:uid="{CB69D5C7-3152-474A-9815-D7566B6BB801}" name="อำเภอ " dataDxfId="48"/>
    <tableColumn id="4" xr3:uid="{86B2E337-04EC-49E3-9B21-433A9692BF60}" name="จังหวัด" dataDxfId="47"/>
    <tableColumn id="5" xr3:uid="{2722767F-482F-4CFA-A88A-B233BCD13FD1}" name="ชื่อรายการของงานที่ซื้อหรือจ้าง" dataDxfId="46"/>
    <tableColumn id="6" xr3:uid="{13286A3F-BEBF-4C8A-93CB-40222ADF2990}" name="วงเงินที่จะซื้อหรือจ้าง (บาท)" dataDxfId="45"/>
    <tableColumn id="7" xr3:uid="{4D249569-E6E4-4FCD-B8F2-6AE0F3A6A11A}" name="ราคากลาง (บาท)" dataDxfId="44">
      <calculatedColumnFormula>Table1234[[#This Row],[วงเงินที่จะซื้อหรือจ้าง (บาท)]]</calculatedColumnFormula>
    </tableColumn>
    <tableColumn id="8" xr3:uid="{8F4EA662-460A-4B66-9C69-4F1E779960DF}" name="วิธีการจัดซื้อจัดจ้าง" dataDxfId="43"/>
    <tableColumn id="9" xr3:uid="{6B63F3C5-700C-43B5-A0DE-BA9E0A12F398}" name="รายชื่อผู้เสนอราคา" dataDxfId="42"/>
    <tableColumn id="10" xr3:uid="{604DE6AB-1DBF-4688-B65D-0601B412A7DA}" name="ราคาที่เสนอ" dataDxfId="41">
      <calculatedColumnFormula>Table1234[[#This Row],[วงเงินที่จะซื้อหรือจ้าง (บาท)]]</calculatedColumnFormula>
    </tableColumn>
    <tableColumn id="16" xr3:uid="{6C6F1964-5A05-4923-8680-8A7CCB87ECD0}" name="ผู้ได้รับการคัดเลือก" dataDxfId="40"/>
    <tableColumn id="11" xr3:uid="{DCA71113-A9FA-4D68-98FC-B207EBF8243B}" name="ราคาที่ตกลงซื้อหรือจ้าง (บาท)" dataDxfId="39">
      <calculatedColumnFormula>Table1234[[#This Row],[ราคาที่เสนอ]]</calculatedColumnFormula>
    </tableColumn>
    <tableColumn id="12" xr3:uid="{3996BBEF-0250-44C4-A5E4-D9DB19919848}" name="เลขที่สัญญา " dataDxfId="38">
      <calculatedColumnFormula>Table1234[[#This Row],[ผู้ได้รับการคัดเลือก]]</calculatedColumnFormula>
    </tableColumn>
    <tableColumn id="13" xr3:uid="{8E19FE4B-8EC3-40D0-9997-165FCBF5BFFB}" name="วันที่ทำสัญญา " dataDxfId="37"/>
    <tableColumn id="14" xr3:uid="{DFF07627-2238-4BA0-99FA-7FCC50596F79}" name="เหตุผลที่คัดเลือก" dataDxfId="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15BC9E6-7E38-4BC1-8C7C-7693FB355441}" name="Table12346" displayName="Table12346" ref="A1:P10" totalsRowShown="0" headerRowDxfId="35" dataDxfId="34">
  <tableColumns count="16">
    <tableColumn id="15" xr3:uid="{B17B5519-6985-4D1E-B0C5-C6AC5748A796}" name="ที่" dataDxfId="33"/>
    <tableColumn id="1" xr3:uid="{4C1A64DC-CB96-4177-A1F0-8133D8414223}" name="ปีงบประมาณ" dataDxfId="32"/>
    <tableColumn id="2" xr3:uid="{E4E19960-ADA2-427B-A2F4-6225AD0DA826}" name="ชื่อหน่วยงาน" dataDxfId="31"/>
    <tableColumn id="3" xr3:uid="{E400C45F-4ADD-4A6E-9819-599EC67F844F}" name="อำเภอ " dataDxfId="30"/>
    <tableColumn id="4" xr3:uid="{F14F3FC8-C7EF-4AB0-AF9E-47B619345281}" name="จังหวัด" dataDxfId="29"/>
    <tableColumn id="5" xr3:uid="{01C4F15A-2838-439C-A922-EEE0471FF801}" name="ชื่อรายการของงานที่ซื้อหรือจ้าง" dataDxfId="28"/>
    <tableColumn id="6" xr3:uid="{C827D975-E207-4B1E-9913-C4DAF850E0A3}" name="วงเงินที่จะซื้อหรือจ้าง (บาท)" dataDxfId="27"/>
    <tableColumn id="7" xr3:uid="{242852DF-4390-400F-843C-20CEDC1BD51D}" name="ราคากลาง (บาท)" dataDxfId="26">
      <calculatedColumnFormula>Table12346[[#This Row],[วงเงินที่จะซื้อหรือจ้าง (บาท)]]</calculatedColumnFormula>
    </tableColumn>
    <tableColumn id="8" xr3:uid="{14F2D085-B2D3-422C-888D-B032698A1D8E}" name="วิธีการจัดซื้อจัดจ้าง" dataDxfId="25"/>
    <tableColumn id="9" xr3:uid="{088F8730-6876-4100-919E-C026A079B82E}" name="รายชื่อผู้เสนอราคา" dataDxfId="24"/>
    <tableColumn id="10" xr3:uid="{952C1207-A045-4DAA-9E32-5BFBDC1A584F}" name="ราคาที่เสนอ" dataDxfId="23">
      <calculatedColumnFormula>Table12346[[#This Row],[วงเงินที่จะซื้อหรือจ้าง (บาท)]]</calculatedColumnFormula>
    </tableColumn>
    <tableColumn id="16" xr3:uid="{A48818B1-2959-4C6A-998C-A3023E58B8A1}" name="ผู้ได้รับการคัดเลือก" dataDxfId="22"/>
    <tableColumn id="11" xr3:uid="{1092E0F3-717C-4123-8776-66A4EFCEF8E3}" name="ราคาที่ตกลงซื้อหรือจ้าง (บาท)" dataDxfId="21">
      <calculatedColumnFormula>Table12346[[#This Row],[ราคาที่เสนอ]]</calculatedColumnFormula>
    </tableColumn>
    <tableColumn id="12" xr3:uid="{1A650E00-444D-4A49-B4DD-20D687000CFF}" name="เลขที่สัญญา " dataDxfId="20">
      <calculatedColumnFormula>Table12346[[#This Row],[ผู้ได้รับการคัดเลือก]]</calculatedColumnFormula>
    </tableColumn>
    <tableColumn id="13" xr3:uid="{9A586F78-6D28-48EA-9E98-6AA9BD482F9C}" name="วันที่ทำสัญญา " dataDxfId="19"/>
    <tableColumn id="14" xr3:uid="{6F647588-98F4-4ED3-B7D6-34085580B8CB}" name="เหตุผลที่คัดเลือก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C2FDA24-0A5D-4461-9CB4-FA6A1CCF76E8}" name="Table123467" displayName="Table123467" ref="A1:P58" totalsRowShown="0" headerRowDxfId="17" dataDxfId="16">
  <tableColumns count="16">
    <tableColumn id="15" xr3:uid="{41FCF59C-69BF-4ECC-ABCF-7F01DB1F7C24}" name="ที่" dataDxfId="15"/>
    <tableColumn id="1" xr3:uid="{D9314820-5F06-418A-A9A4-7D902CFDC364}" name="ปีงบประมาณ" dataDxfId="14"/>
    <tableColumn id="2" xr3:uid="{23B61813-4231-4E2B-8A05-B07C93573205}" name="ชื่อหน่วยงาน" dataDxfId="13"/>
    <tableColumn id="3" xr3:uid="{63EE1F36-65F2-46B2-B133-9503E7EAB18B}" name="อำเภอ " dataDxfId="12"/>
    <tableColumn id="4" xr3:uid="{36961C06-34C6-48FE-8D87-F8BFA8B77D9B}" name="จังหวัด" dataDxfId="11"/>
    <tableColumn id="5" xr3:uid="{F5174E16-9671-48C0-9123-B857295BAC91}" name="ชื่อรายการของงานที่ซื้อหรือจ้าง" dataDxfId="10"/>
    <tableColumn id="6" xr3:uid="{CBD6DC10-6550-4935-891A-B90EE8500487}" name="วงเงินที่จะซื้อหรือจ้าง (บาท)" dataDxfId="9"/>
    <tableColumn id="7" xr3:uid="{A0C6BBF7-CB0F-4A6E-9E63-FD1C934C7675}" name="ราคากลาง (บาท)" dataDxfId="8">
      <calculatedColumnFormula>Table123467[[#This Row],[วงเงินที่จะซื้อหรือจ้าง (บาท)]]</calculatedColumnFormula>
    </tableColumn>
    <tableColumn id="8" xr3:uid="{63736DA3-59D8-40D0-8B8D-4BEAAE475E34}" name="วิธีการจัดซื้อจัดจ้าง" dataDxfId="7"/>
    <tableColumn id="9" xr3:uid="{F0261219-9E6C-4E72-97A7-4E8B5905B71B}" name="รายชื่อผู้เสนอราคา" dataDxfId="6"/>
    <tableColumn id="10" xr3:uid="{68E80994-9F4A-46CA-A99F-BF0E27C3A3FD}" name="ราคาที่เสนอ" dataDxfId="5">
      <calculatedColumnFormula>Table123467[[#This Row],[วงเงินที่จะซื้อหรือจ้าง (บาท)]]</calculatedColumnFormula>
    </tableColumn>
    <tableColumn id="16" xr3:uid="{864F22C7-5DFC-4CFC-8D36-728DE8115072}" name="ผู้ได้รับการคัดเลือก" dataDxfId="4"/>
    <tableColumn id="11" xr3:uid="{D4839713-9AF6-45FC-8DE4-0BE7CB466717}" name="ราคาที่ตกลงซื้อหรือจ้าง (บาท)" dataDxfId="3">
      <calculatedColumnFormula>Table123467[[#This Row],[ราคาที่เสนอ]]</calculatedColumnFormula>
    </tableColumn>
    <tableColumn id="12" xr3:uid="{423157CD-FF0F-4ABD-A8D6-D5305D6835FE}" name="เลขที่สัญญา " dataDxfId="2">
      <calculatedColumnFormula>Table123467[[#This Row],[ผู้ได้รับการคัดเลือก]]</calculatedColumnFormula>
    </tableColumn>
    <tableColumn id="13" xr3:uid="{9E2FBB2A-BF32-4397-A4E1-6EC38083552F}" name="วันที่ทำสัญญา " dataDxfId="1"/>
    <tableColumn id="14" xr3:uid="{18F4D4E7-AF0D-4FA2-B24D-9DF7F3F1CEC2}" name="เหตุผลที่คัดเลือก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AC13-34C1-433D-95D5-5F1697BB3961}">
  <dimension ref="A1:P22"/>
  <sheetViews>
    <sheetView view="pageBreakPreview" topLeftCell="A10" zoomScale="60" zoomScaleNormal="100" workbookViewId="0">
      <selection activeCell="J3" sqref="J3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7" style="5" customWidth="1"/>
    <col min="4" max="4" width="10.5546875" style="5" customWidth="1"/>
    <col min="5" max="5" width="10" style="5" customWidth="1"/>
    <col min="6" max="6" width="44.88671875" style="5"/>
    <col min="7" max="7" width="23.33203125" style="5" customWidth="1"/>
    <col min="8" max="8" width="15.44140625" style="19" customWidth="1"/>
    <col min="9" max="9" width="17.6640625" style="5" customWidth="1"/>
    <col min="10" max="10" width="25" style="5" customWidth="1"/>
    <col min="11" max="11" width="17.6640625" style="5" customWidth="1"/>
    <col min="12" max="12" width="24.5546875" style="5" customWidth="1"/>
    <col min="13" max="13" width="26.44140625" style="5" customWidth="1"/>
    <col min="14" max="14" width="12" style="5" customWidth="1"/>
    <col min="15" max="15" width="15.109375" style="19" customWidth="1"/>
    <col min="16" max="16" width="34.77734375" style="5" customWidth="1"/>
    <col min="17" max="17" width="0" style="14" hidden="1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t="88.5" customHeight="1">
      <c r="A2" s="4">
        <v>1</v>
      </c>
      <c r="B2" s="5">
        <v>2569</v>
      </c>
      <c r="C2" s="5" t="s">
        <v>9</v>
      </c>
      <c r="D2" s="5" t="s">
        <v>10</v>
      </c>
      <c r="E2" s="5" t="s">
        <v>11</v>
      </c>
      <c r="F2" s="6" t="s">
        <v>55</v>
      </c>
      <c r="G2" s="7">
        <v>18000</v>
      </c>
      <c r="H2" s="8">
        <f>Table1[[#This Row],[วงเงินที่จะซื้อหรือจ้าง (บาท)]]</f>
        <v>18000</v>
      </c>
      <c r="I2" s="9" t="s">
        <v>12</v>
      </c>
      <c r="J2" s="5" t="s">
        <v>38</v>
      </c>
      <c r="K2" s="7">
        <f>Table1[[#This Row],[วงเงินที่จะซื้อหรือจ้าง (บาท)]]</f>
        <v>18000</v>
      </c>
      <c r="L2" s="5" t="s">
        <v>38</v>
      </c>
      <c r="M2" s="10">
        <f>Table1[[#This Row],[ราคาที่เสนอ]]</f>
        <v>18000</v>
      </c>
      <c r="N2" s="11" t="s">
        <v>56</v>
      </c>
      <c r="O2" s="12">
        <v>244258</v>
      </c>
      <c r="P2" s="13" t="s">
        <v>29</v>
      </c>
    </row>
    <row r="3" spans="1:16" ht="98.4">
      <c r="A3" s="4">
        <v>2</v>
      </c>
      <c r="B3" s="5">
        <v>2569</v>
      </c>
      <c r="C3" s="5" t="s">
        <v>9</v>
      </c>
      <c r="D3" s="5" t="s">
        <v>10</v>
      </c>
      <c r="E3" s="5" t="s">
        <v>11</v>
      </c>
      <c r="F3" s="6" t="s">
        <v>62</v>
      </c>
      <c r="G3" s="7">
        <v>48000</v>
      </c>
      <c r="H3" s="15">
        <f>Table1[[#This Row],[วงเงินที่จะซื้อหรือจ้าง (บาท)]]</f>
        <v>48000</v>
      </c>
      <c r="I3" s="9" t="s">
        <v>12</v>
      </c>
      <c r="J3" s="5" t="s">
        <v>21</v>
      </c>
      <c r="K3" s="7">
        <f>Table1[[#This Row],[วงเงินที่จะซื้อหรือจ้าง (บาท)]]</f>
        <v>48000</v>
      </c>
      <c r="L3" s="5" t="str">
        <f>Table1[[#This Row],[รายชื่อผู้เสนอราคา]]</f>
        <v>นายวีรยุทธ คุชิตา</v>
      </c>
      <c r="M3" s="10">
        <f>Table1[[#This Row],[ราคาที่เสนอ]]</f>
        <v>48000</v>
      </c>
      <c r="N3" s="11" t="s">
        <v>63</v>
      </c>
      <c r="O3" s="12">
        <v>244258</v>
      </c>
      <c r="P3" s="13" t="s">
        <v>29</v>
      </c>
    </row>
    <row r="4" spans="1:16" ht="123">
      <c r="A4" s="4">
        <v>3</v>
      </c>
      <c r="B4" s="5">
        <v>2569</v>
      </c>
      <c r="C4" s="5" t="s">
        <v>9</v>
      </c>
      <c r="D4" s="5" t="s">
        <v>10</v>
      </c>
      <c r="E4" s="5" t="s">
        <v>11</v>
      </c>
      <c r="F4" s="6" t="s">
        <v>64</v>
      </c>
      <c r="G4" s="7">
        <v>54000</v>
      </c>
      <c r="H4" s="15">
        <f>Table1[[#This Row],[วงเงินที่จะซื้อหรือจ้าง (บาท)]]</f>
        <v>54000</v>
      </c>
      <c r="I4" s="9" t="s">
        <v>12</v>
      </c>
      <c r="J4" s="5" t="s">
        <v>17</v>
      </c>
      <c r="K4" s="7">
        <f>Table1[[#This Row],[วงเงินที่จะซื้อหรือจ้าง (บาท)]]</f>
        <v>54000</v>
      </c>
      <c r="L4" s="5" t="str">
        <f>Table1[[#This Row],[รายชื่อผู้เสนอราคา]]</f>
        <v>นายมณี สาทิพจันทร์</v>
      </c>
      <c r="M4" s="10">
        <f>Table1[[#This Row],[ราคาที่เสนอ]]</f>
        <v>54000</v>
      </c>
      <c r="N4" s="14" t="s">
        <v>65</v>
      </c>
      <c r="O4" s="12">
        <v>244258</v>
      </c>
      <c r="P4" s="13" t="s">
        <v>29</v>
      </c>
    </row>
    <row r="5" spans="1:16" ht="98.4">
      <c r="A5" s="4">
        <v>4</v>
      </c>
      <c r="B5" s="5">
        <v>2569</v>
      </c>
      <c r="C5" s="5" t="s">
        <v>9</v>
      </c>
      <c r="D5" s="5" t="s">
        <v>10</v>
      </c>
      <c r="E5" s="5" t="s">
        <v>11</v>
      </c>
      <c r="F5" s="6" t="s">
        <v>70</v>
      </c>
      <c r="G5" s="7">
        <v>48000</v>
      </c>
      <c r="H5" s="15">
        <f>Table1[[#This Row],[วงเงินที่จะซื้อหรือจ้าง (บาท)]]</f>
        <v>48000</v>
      </c>
      <c r="I5" s="9" t="s">
        <v>12</v>
      </c>
      <c r="J5" s="5" t="s">
        <v>37</v>
      </c>
      <c r="K5" s="7">
        <f>Table1[[#This Row],[วงเงินที่จะซื้อหรือจ้าง (บาท)]]</f>
        <v>48000</v>
      </c>
      <c r="L5" s="5" t="str">
        <f>Table1[[#This Row],[รายชื่อผู้เสนอราคา]]</f>
        <v>นายสาโรจน์ จินพละ</v>
      </c>
      <c r="M5" s="10">
        <f>Table1[[#This Row],[ราคาที่เสนอ]]</f>
        <v>48000</v>
      </c>
      <c r="N5" s="11" t="s">
        <v>66</v>
      </c>
      <c r="O5" s="16">
        <v>244258</v>
      </c>
      <c r="P5" s="13" t="s">
        <v>29</v>
      </c>
    </row>
    <row r="6" spans="1:16" ht="98.4">
      <c r="A6" s="4">
        <v>5</v>
      </c>
      <c r="B6" s="5">
        <v>2569</v>
      </c>
      <c r="C6" s="5" t="s">
        <v>9</v>
      </c>
      <c r="D6" s="5" t="s">
        <v>10</v>
      </c>
      <c r="E6" s="5" t="s">
        <v>11</v>
      </c>
      <c r="F6" s="6" t="s">
        <v>71</v>
      </c>
      <c r="G6" s="7">
        <v>54000</v>
      </c>
      <c r="H6" s="15">
        <f>Table1[[#This Row],[วงเงินที่จะซื้อหรือจ้าง (บาท)]]</f>
        <v>54000</v>
      </c>
      <c r="I6" s="9" t="s">
        <v>12</v>
      </c>
      <c r="J6" s="5" t="s">
        <v>33</v>
      </c>
      <c r="K6" s="7">
        <f>Table1[[#This Row],[วงเงินที่จะซื้อหรือจ้าง (บาท)]]</f>
        <v>54000</v>
      </c>
      <c r="L6" s="5" t="str">
        <f>Table1[[#This Row],[รายชื่อผู้เสนอราคา]]</f>
        <v>นายสมศักดิ์ อาจชมภู</v>
      </c>
      <c r="M6" s="10">
        <f>Table1[[#This Row],[ราคาที่เสนอ]]</f>
        <v>54000</v>
      </c>
      <c r="N6" s="10" t="s">
        <v>69</v>
      </c>
      <c r="O6" s="16">
        <v>244258</v>
      </c>
      <c r="P6" s="13" t="s">
        <v>29</v>
      </c>
    </row>
    <row r="7" spans="1:16" ht="98.4">
      <c r="A7" s="4">
        <v>6</v>
      </c>
      <c r="B7" s="5">
        <v>2569</v>
      </c>
      <c r="C7" s="5" t="s">
        <v>9</v>
      </c>
      <c r="D7" s="5" t="s">
        <v>10</v>
      </c>
      <c r="E7" s="5" t="s">
        <v>11</v>
      </c>
      <c r="F7" s="6" t="s">
        <v>72</v>
      </c>
      <c r="G7" s="7">
        <v>54000</v>
      </c>
      <c r="H7" s="15">
        <f>Table1[[#This Row],[วงเงินที่จะซื้อหรือจ้าง (บาท)]]</f>
        <v>54000</v>
      </c>
      <c r="I7" s="9" t="s">
        <v>12</v>
      </c>
      <c r="J7" s="5" t="s">
        <v>15</v>
      </c>
      <c r="K7" s="7">
        <f>Table1[[#This Row],[วงเงินที่จะซื้อหรือจ้าง (บาท)]]</f>
        <v>54000</v>
      </c>
      <c r="L7" s="5" t="str">
        <f>Table1[[#This Row],[รายชื่อผู้เสนอราคา]]</f>
        <v>นายนันทวัฒน์ ทองทา</v>
      </c>
      <c r="M7" s="10">
        <f>Table1[[#This Row],[ราคาที่เสนอ]]</f>
        <v>54000</v>
      </c>
      <c r="N7" s="10" t="s">
        <v>73</v>
      </c>
      <c r="O7" s="12">
        <v>244258</v>
      </c>
      <c r="P7" s="13" t="s">
        <v>29</v>
      </c>
    </row>
    <row r="8" spans="1:16" ht="98.4">
      <c r="A8" s="4">
        <v>7</v>
      </c>
      <c r="B8" s="5">
        <v>2569</v>
      </c>
      <c r="C8" s="5" t="s">
        <v>9</v>
      </c>
      <c r="D8" s="5" t="s">
        <v>10</v>
      </c>
      <c r="E8" s="5" t="s">
        <v>11</v>
      </c>
      <c r="F8" s="6" t="s">
        <v>74</v>
      </c>
      <c r="G8" s="7">
        <v>54000</v>
      </c>
      <c r="H8" s="15">
        <f>Table1[[#This Row],[วงเงินที่จะซื้อหรือจ้าง (บาท)]]</f>
        <v>54000</v>
      </c>
      <c r="I8" s="9" t="s">
        <v>12</v>
      </c>
      <c r="J8" s="5" t="s">
        <v>14</v>
      </c>
      <c r="K8" s="7">
        <f>Table1[[#This Row],[วงเงินที่จะซื้อหรือจ้าง (บาท)]]</f>
        <v>54000</v>
      </c>
      <c r="L8" s="5" t="str">
        <f>Table1[[#This Row],[รายชื่อผู้เสนอราคา]]</f>
        <v>นายศรัณ สาทิพจันทร์</v>
      </c>
      <c r="M8" s="10">
        <f>Table1[[#This Row],[ราคาที่เสนอ]]</f>
        <v>54000</v>
      </c>
      <c r="N8" s="10" t="s">
        <v>75</v>
      </c>
      <c r="O8" s="12">
        <v>244258</v>
      </c>
      <c r="P8" s="13" t="s">
        <v>29</v>
      </c>
    </row>
    <row r="9" spans="1:16" ht="98.4">
      <c r="A9" s="4">
        <v>8</v>
      </c>
      <c r="B9" s="5">
        <v>2569</v>
      </c>
      <c r="C9" s="5" t="s">
        <v>9</v>
      </c>
      <c r="D9" s="5" t="s">
        <v>10</v>
      </c>
      <c r="E9" s="5" t="s">
        <v>11</v>
      </c>
      <c r="F9" s="6" t="s">
        <v>77</v>
      </c>
      <c r="G9" s="7">
        <v>54000</v>
      </c>
      <c r="H9" s="15">
        <f>Table1[[#This Row],[วงเงินที่จะซื้อหรือจ้าง (บาท)]]</f>
        <v>54000</v>
      </c>
      <c r="I9" s="9" t="s">
        <v>12</v>
      </c>
      <c r="J9" s="5" t="s">
        <v>13</v>
      </c>
      <c r="K9" s="7">
        <f>Table1[[#This Row],[วงเงินที่จะซื้อหรือจ้าง (บาท)]]</f>
        <v>54000</v>
      </c>
      <c r="L9" s="5" t="str">
        <f>Table1[[#This Row],[รายชื่อผู้เสนอราคา]]</f>
        <v>นายไพรบูลย์ คุชิตา</v>
      </c>
      <c r="M9" s="10">
        <f>Table1[[#This Row],[ราคาที่เสนอ]]</f>
        <v>54000</v>
      </c>
      <c r="N9" s="10" t="s">
        <v>76</v>
      </c>
      <c r="O9" s="16">
        <v>244258</v>
      </c>
      <c r="P9" s="13" t="s">
        <v>29</v>
      </c>
    </row>
    <row r="10" spans="1:16" ht="123">
      <c r="A10" s="4">
        <v>9</v>
      </c>
      <c r="B10" s="5">
        <v>2569</v>
      </c>
      <c r="C10" s="5" t="s">
        <v>9</v>
      </c>
      <c r="D10" s="5" t="s">
        <v>10</v>
      </c>
      <c r="E10" s="5" t="s">
        <v>11</v>
      </c>
      <c r="F10" s="6" t="s">
        <v>67</v>
      </c>
      <c r="G10" s="7">
        <v>54000</v>
      </c>
      <c r="H10" s="15">
        <f>Table1[[#This Row],[วงเงินที่จะซื้อหรือจ้าง (บาท)]]</f>
        <v>54000</v>
      </c>
      <c r="I10" s="9" t="s">
        <v>12</v>
      </c>
      <c r="J10" s="5" t="s">
        <v>19</v>
      </c>
      <c r="K10" s="7">
        <f>Table1[[#This Row],[วงเงินที่จะซื้อหรือจ้าง (บาท)]]</f>
        <v>54000</v>
      </c>
      <c r="L10" s="5" t="str">
        <f>Table1[[#This Row],[รายชื่อผู้เสนอราคา]]</f>
        <v>นายเอกณรงค์ บึงแก้ว</v>
      </c>
      <c r="M10" s="10">
        <f>Table1[[#This Row],[ราคาที่เสนอ]]</f>
        <v>54000</v>
      </c>
      <c r="N10" s="10" t="s">
        <v>68</v>
      </c>
      <c r="O10" s="16">
        <v>244258</v>
      </c>
      <c r="P10" s="13" t="s">
        <v>29</v>
      </c>
    </row>
    <row r="11" spans="1:16" ht="98.4">
      <c r="A11" s="4">
        <v>10</v>
      </c>
      <c r="B11" s="5">
        <v>2569</v>
      </c>
      <c r="C11" s="5" t="s">
        <v>9</v>
      </c>
      <c r="D11" s="5" t="s">
        <v>10</v>
      </c>
      <c r="E11" s="5" t="s">
        <v>11</v>
      </c>
      <c r="F11" s="6" t="s">
        <v>78</v>
      </c>
      <c r="G11" s="7">
        <v>48000</v>
      </c>
      <c r="H11" s="15">
        <f>Table1[[#This Row],[วงเงินที่จะซื้อหรือจ้าง (บาท)]]</f>
        <v>48000</v>
      </c>
      <c r="I11" s="9" t="s">
        <v>12</v>
      </c>
      <c r="J11" s="5" t="s">
        <v>35</v>
      </c>
      <c r="K11" s="7">
        <f>Table1[[#This Row],[วงเงินที่จะซื้อหรือจ้าง (บาท)]]</f>
        <v>48000</v>
      </c>
      <c r="L11" s="5" t="str">
        <f>Table1[[#This Row],[รายชื่อผู้เสนอราคา]]</f>
        <v>นางสาวพิชามญชุ์ สีดาลี</v>
      </c>
      <c r="M11" s="10">
        <f>Table1[[#This Row],[ราคาที่เสนอ]]</f>
        <v>48000</v>
      </c>
      <c r="N11" s="10" t="s">
        <v>79</v>
      </c>
      <c r="O11" s="16">
        <v>244258</v>
      </c>
      <c r="P11" s="13" t="s">
        <v>29</v>
      </c>
    </row>
    <row r="12" spans="1:16" ht="98.4">
      <c r="A12" s="4">
        <v>11</v>
      </c>
      <c r="B12" s="5">
        <v>2569</v>
      </c>
      <c r="C12" s="5" t="s">
        <v>9</v>
      </c>
      <c r="D12" s="5" t="s">
        <v>10</v>
      </c>
      <c r="E12" s="5" t="s">
        <v>11</v>
      </c>
      <c r="F12" s="6" t="s">
        <v>80</v>
      </c>
      <c r="G12" s="7">
        <v>42000</v>
      </c>
      <c r="H12" s="15">
        <f>Table1[[#This Row],[วงเงินที่จะซื้อหรือจ้าง (บาท)]]</f>
        <v>42000</v>
      </c>
      <c r="I12" s="9" t="s">
        <v>12</v>
      </c>
      <c r="J12" s="5" t="s">
        <v>34</v>
      </c>
      <c r="K12" s="7">
        <f>Table1[[#This Row],[วงเงินที่จะซื้อหรือจ้าง (บาท)]]</f>
        <v>42000</v>
      </c>
      <c r="L12" s="5" t="str">
        <f>Table1[[#This Row],[รายชื่อผู้เสนอราคา]]</f>
        <v>นายธนพล เชี่ยวชาญ</v>
      </c>
      <c r="M12" s="10">
        <f>Table1[[#This Row],[ราคาที่เสนอ]]</f>
        <v>42000</v>
      </c>
      <c r="N12" s="10" t="s">
        <v>81</v>
      </c>
      <c r="O12" s="16">
        <v>244258</v>
      </c>
      <c r="P12" s="13" t="s">
        <v>29</v>
      </c>
    </row>
    <row r="13" spans="1:16" ht="123">
      <c r="A13" s="4">
        <v>12</v>
      </c>
      <c r="B13" s="5">
        <v>2569</v>
      </c>
      <c r="C13" s="5" t="s">
        <v>9</v>
      </c>
      <c r="D13" s="5" t="s">
        <v>10</v>
      </c>
      <c r="E13" s="5" t="s">
        <v>11</v>
      </c>
      <c r="F13" s="6" t="s">
        <v>82</v>
      </c>
      <c r="G13" s="7">
        <v>42000</v>
      </c>
      <c r="H13" s="15">
        <f>Table1[[#This Row],[วงเงินที่จะซื้อหรือจ้าง (บาท)]]</f>
        <v>42000</v>
      </c>
      <c r="I13" s="9" t="s">
        <v>12</v>
      </c>
      <c r="J13" s="5" t="s">
        <v>36</v>
      </c>
      <c r="K13" s="7">
        <f>Table1[[#This Row],[วงเงินที่จะซื้อหรือจ้าง (บาท)]]</f>
        <v>42000</v>
      </c>
      <c r="L13" s="5" t="str">
        <f>Table1[[#This Row],[รายชื่อผู้เสนอราคา]]</f>
        <v>นางสาวจันทรา จารัตน์</v>
      </c>
      <c r="M13" s="10">
        <f>Table1[[#This Row],[ราคาที่เสนอ]]</f>
        <v>42000</v>
      </c>
      <c r="N13" s="10" t="s">
        <v>83</v>
      </c>
      <c r="O13" s="12">
        <v>244258</v>
      </c>
      <c r="P13" s="13" t="s">
        <v>29</v>
      </c>
    </row>
    <row r="14" spans="1:16" ht="123">
      <c r="A14" s="4">
        <v>13</v>
      </c>
      <c r="B14" s="5">
        <v>2569</v>
      </c>
      <c r="C14" s="5" t="s">
        <v>9</v>
      </c>
      <c r="D14" s="5" t="s">
        <v>10</v>
      </c>
      <c r="E14" s="5" t="s">
        <v>11</v>
      </c>
      <c r="F14" s="6" t="s">
        <v>84</v>
      </c>
      <c r="G14" s="7">
        <v>42000</v>
      </c>
      <c r="H14" s="15">
        <f>Table1[[#This Row],[วงเงินที่จะซื้อหรือจ้าง (บาท)]]</f>
        <v>42000</v>
      </c>
      <c r="I14" s="9" t="s">
        <v>12</v>
      </c>
      <c r="J14" s="5" t="s">
        <v>18</v>
      </c>
      <c r="K14" s="7">
        <f>Table1[[#This Row],[วงเงินที่จะซื้อหรือจ้าง (บาท)]]</f>
        <v>42000</v>
      </c>
      <c r="L14" s="5" t="str">
        <f>Table1[[#This Row],[รายชื่อผู้เสนอราคา]]</f>
        <v>นางไอ ทองทา</v>
      </c>
      <c r="M14" s="10">
        <f>Table1[[#This Row],[ราคาที่เสนอ]]</f>
        <v>42000</v>
      </c>
      <c r="N14" s="10" t="s">
        <v>85</v>
      </c>
      <c r="O14" s="16">
        <v>244258</v>
      </c>
      <c r="P14" s="13" t="s">
        <v>29</v>
      </c>
    </row>
    <row r="15" spans="1:16" ht="98.4">
      <c r="A15" s="4">
        <v>14</v>
      </c>
      <c r="B15" s="5">
        <v>2569</v>
      </c>
      <c r="C15" s="5" t="s">
        <v>9</v>
      </c>
      <c r="D15" s="5" t="s">
        <v>10</v>
      </c>
      <c r="E15" s="5" t="s">
        <v>11</v>
      </c>
      <c r="F15" s="6" t="s">
        <v>86</v>
      </c>
      <c r="G15" s="7">
        <v>79200</v>
      </c>
      <c r="H15" s="15">
        <f>Table1[[#This Row],[วงเงินที่จะซื้อหรือจ้าง (บาท)]]</f>
        <v>79200</v>
      </c>
      <c r="I15" s="9" t="s">
        <v>12</v>
      </c>
      <c r="J15" s="5" t="s">
        <v>39</v>
      </c>
      <c r="K15" s="7">
        <f>Table1[[#This Row],[วงเงินที่จะซื้อหรือจ้าง (บาท)]]</f>
        <v>79200</v>
      </c>
      <c r="L15" s="5" t="str">
        <f>Table1[[#This Row],[รายชื่อผู้เสนอราคา]]</f>
        <v>ห้างหุ้นส่วนจำกัด แอดวานซ์โซลูชั่นโอเอ</v>
      </c>
      <c r="M15" s="10">
        <f>Table1[[#This Row],[ราคาที่เสนอ]]</f>
        <v>79200</v>
      </c>
      <c r="N15" s="17" t="s">
        <v>30</v>
      </c>
      <c r="O15" s="16">
        <v>244258</v>
      </c>
      <c r="P15" s="13" t="s">
        <v>29</v>
      </c>
    </row>
    <row r="16" spans="1:16" ht="98.4">
      <c r="A16" s="4">
        <v>15</v>
      </c>
      <c r="B16" s="5">
        <v>2569</v>
      </c>
      <c r="C16" s="5" t="s">
        <v>9</v>
      </c>
      <c r="D16" s="5" t="s">
        <v>10</v>
      </c>
      <c r="E16" s="5" t="s">
        <v>11</v>
      </c>
      <c r="F16" s="6" t="s">
        <v>87</v>
      </c>
      <c r="G16" s="7">
        <v>54000</v>
      </c>
      <c r="H16" s="15">
        <f>Table1[[#This Row],[วงเงินที่จะซื้อหรือจ้าง (บาท)]]</f>
        <v>54000</v>
      </c>
      <c r="I16" s="9" t="s">
        <v>12</v>
      </c>
      <c r="J16" s="5" t="s">
        <v>16</v>
      </c>
      <c r="K16" s="7">
        <f>Table1[[#This Row],[วงเงินที่จะซื้อหรือจ้าง (บาท)]]</f>
        <v>54000</v>
      </c>
      <c r="L16" s="5" t="str">
        <f>Table1[[#This Row],[รายชื่อผู้เสนอราคา]]</f>
        <v>นายวัชรินทร์ พางาม</v>
      </c>
      <c r="M16" s="10">
        <f>Table1[[#This Row],[ราคาที่เสนอ]]</f>
        <v>54000</v>
      </c>
      <c r="N16" s="10" t="s">
        <v>88</v>
      </c>
      <c r="O16" s="16">
        <v>244258</v>
      </c>
      <c r="P16" s="13" t="s">
        <v>29</v>
      </c>
    </row>
    <row r="17" spans="1:16" ht="98.4">
      <c r="A17" s="4">
        <v>16</v>
      </c>
      <c r="B17" s="5">
        <v>2569</v>
      </c>
      <c r="C17" s="5" t="s">
        <v>9</v>
      </c>
      <c r="D17" s="5" t="s">
        <v>10</v>
      </c>
      <c r="E17" s="5" t="s">
        <v>11</v>
      </c>
      <c r="F17" s="6" t="s">
        <v>57</v>
      </c>
      <c r="G17" s="7">
        <v>25244.51</v>
      </c>
      <c r="H17" s="15">
        <f>Table1[[#This Row],[วงเงินที่จะซื้อหรือจ้าง (บาท)]]</f>
        <v>25244.51</v>
      </c>
      <c r="I17" s="9" t="s">
        <v>12</v>
      </c>
      <c r="J17" s="5" t="s">
        <v>58</v>
      </c>
      <c r="K17" s="7">
        <f>Table1[[#This Row],[วงเงินที่จะซื้อหรือจ้าง (บาท)]]</f>
        <v>25244.51</v>
      </c>
      <c r="L17" s="5" t="str">
        <f>Table1[[#This Row],[รายชื่อผู้เสนอราคา]]</f>
        <v>บริษัท ฮีโน่ นครราชสีมา จำกัด</v>
      </c>
      <c r="M17" s="10">
        <f>Table1[[#This Row],[ราคาที่เสนอ]]</f>
        <v>25244.51</v>
      </c>
      <c r="N17" s="11" t="s">
        <v>59</v>
      </c>
      <c r="O17" s="12">
        <v>244287</v>
      </c>
      <c r="P17" s="13" t="s">
        <v>29</v>
      </c>
    </row>
    <row r="18" spans="1:16" ht="123">
      <c r="A18" s="4">
        <v>17</v>
      </c>
      <c r="B18" s="5">
        <v>2569</v>
      </c>
      <c r="C18" s="5" t="s">
        <v>9</v>
      </c>
      <c r="D18" s="5" t="s">
        <v>10</v>
      </c>
      <c r="E18" s="5" t="s">
        <v>11</v>
      </c>
      <c r="F18" s="6" t="s">
        <v>60</v>
      </c>
      <c r="G18" s="7">
        <v>275901.3</v>
      </c>
      <c r="H18" s="15">
        <f>Table1[[#This Row],[วงเงินที่จะซื้อหรือจ้าง (บาท)]]</f>
        <v>275901.3</v>
      </c>
      <c r="I18" s="9" t="s">
        <v>12</v>
      </c>
      <c r="J18" s="5" t="s">
        <v>49</v>
      </c>
      <c r="K18" s="7">
        <f>Table1[[#This Row],[วงเงินที่จะซื้อหรือจ้าง (บาท)]]</f>
        <v>275901.3</v>
      </c>
      <c r="L18" s="5" t="str">
        <f>Table1[[#This Row],[รายชื่อผู้เสนอราคา]]</f>
        <v>สหกรณ์โคนมปากช่อง จำกัด</v>
      </c>
      <c r="M18" s="10">
        <f>Table1[[#This Row],[ราคาที่เสนอ]]</f>
        <v>275901.3</v>
      </c>
      <c r="N18" s="11" t="s">
        <v>61</v>
      </c>
      <c r="O18" s="16">
        <v>244287</v>
      </c>
      <c r="P18" s="13" t="s">
        <v>29</v>
      </c>
    </row>
    <row r="19" spans="1:16" hidden="1">
      <c r="F19" s="6"/>
      <c r="G19" s="7"/>
      <c r="H19" s="15"/>
      <c r="I19" s="9"/>
      <c r="K19" s="7"/>
      <c r="M19" s="10"/>
      <c r="N19" s="10"/>
      <c r="P19" s="13"/>
    </row>
    <row r="20" spans="1:16" hidden="1">
      <c r="F20" s="6"/>
      <c r="G20" s="7"/>
      <c r="H20" s="15"/>
      <c r="I20" s="9"/>
      <c r="K20" s="7"/>
      <c r="M20" s="10"/>
      <c r="N20" s="10"/>
      <c r="P20" s="13"/>
    </row>
    <row r="21" spans="1:16" hidden="1">
      <c r="F21" s="6"/>
      <c r="G21" s="7"/>
      <c r="H21" s="15"/>
      <c r="I21" s="9"/>
      <c r="K21" s="7"/>
      <c r="M21" s="10"/>
      <c r="N21" s="10"/>
      <c r="P21" s="13"/>
    </row>
    <row r="22" spans="1:16" hidden="1">
      <c r="F22" s="6"/>
      <c r="G22" s="7"/>
      <c r="H22" s="15"/>
      <c r="I22" s="9"/>
      <c r="K22" s="7"/>
      <c r="M22" s="10"/>
      <c r="N22" s="10"/>
      <c r="P22" s="13"/>
    </row>
  </sheetData>
  <phoneticPr fontId="2" type="noConversion"/>
  <dataValidations count="1">
    <dataValidation type="list" allowBlank="1" showInputMessage="1" showErrorMessage="1" sqref="I2:I22" xr:uid="{F915E268-4809-41B6-89B4-7A08E96B36B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A0EA-4DCF-40CA-8A5A-B5B7C2871A67}">
  <dimension ref="A1:Q8"/>
  <sheetViews>
    <sheetView view="pageBreakPreview" zoomScale="60" zoomScaleNormal="100" workbookViewId="0">
      <selection activeCell="F11" sqref="F11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7" style="5" customWidth="1"/>
    <col min="4" max="4" width="10.5546875" style="5" customWidth="1"/>
    <col min="5" max="5" width="10" style="5" customWidth="1"/>
    <col min="6" max="6" width="44.88671875" style="5"/>
    <col min="7" max="7" width="23.33203125" style="5" customWidth="1"/>
    <col min="8" max="8" width="15.44140625" style="19" customWidth="1"/>
    <col min="9" max="9" width="17.6640625" style="5" customWidth="1"/>
    <col min="10" max="10" width="30.88671875" style="5" customWidth="1"/>
    <col min="11" max="11" width="15.6640625" style="5" customWidth="1"/>
    <col min="12" max="12" width="29.6640625" style="5" customWidth="1"/>
    <col min="13" max="13" width="26.44140625" style="5" customWidth="1"/>
    <col min="14" max="14" width="12" style="5" customWidth="1"/>
    <col min="15" max="15" width="13.44140625" style="19" customWidth="1"/>
    <col min="16" max="16" width="30.44140625" style="5" customWidth="1"/>
    <col min="17" max="17" width="3.33203125" style="14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t="73.8">
      <c r="A2" s="4">
        <v>1</v>
      </c>
      <c r="B2" s="5">
        <v>2569</v>
      </c>
      <c r="C2" s="5" t="s">
        <v>9</v>
      </c>
      <c r="D2" s="5" t="s">
        <v>10</v>
      </c>
      <c r="E2" s="5" t="s">
        <v>11</v>
      </c>
      <c r="F2" s="6" t="s">
        <v>89</v>
      </c>
      <c r="G2" s="7">
        <v>24000</v>
      </c>
      <c r="H2" s="15">
        <f>Table12[[#This Row],[วงเงินที่จะซื้อหรือจ้าง (บาท)]]</f>
        <v>24000</v>
      </c>
      <c r="I2" s="9" t="s">
        <v>12</v>
      </c>
      <c r="J2" s="5" t="s">
        <v>20</v>
      </c>
      <c r="K2" s="7">
        <f>Table12[[#This Row],[วงเงินที่จะซื้อหรือจ้าง (บาท)]]</f>
        <v>24000</v>
      </c>
      <c r="L2" s="5" t="str">
        <f>Table12[[#This Row],[รายชื่อผู้เสนอราคา]]</f>
        <v>ห้างหุ้นส่วนจำกัด ไอทีศีขรภูมิ</v>
      </c>
      <c r="M2" s="10">
        <f>Table12[[#This Row],[ราคาที่เสนอ]]</f>
        <v>24000</v>
      </c>
      <c r="N2" s="10" t="s">
        <v>90</v>
      </c>
      <c r="O2" s="16">
        <v>244295</v>
      </c>
      <c r="P2" s="13" t="s">
        <v>29</v>
      </c>
    </row>
    <row r="3" spans="1:16" ht="73.8">
      <c r="A3" s="4">
        <v>2</v>
      </c>
      <c r="B3" s="5">
        <v>2569</v>
      </c>
      <c r="C3" s="5" t="s">
        <v>9</v>
      </c>
      <c r="D3" s="5" t="s">
        <v>10</v>
      </c>
      <c r="E3" s="5" t="s">
        <v>11</v>
      </c>
      <c r="F3" s="6" t="s">
        <v>92</v>
      </c>
      <c r="G3" s="7">
        <v>13000</v>
      </c>
      <c r="H3" s="15">
        <f>Table12[[#This Row],[วงเงินที่จะซื้อหรือจ้าง (บาท)]]</f>
        <v>13000</v>
      </c>
      <c r="I3" s="9" t="s">
        <v>12</v>
      </c>
      <c r="J3" s="5" t="s">
        <v>47</v>
      </c>
      <c r="K3" s="7">
        <v>13000</v>
      </c>
      <c r="L3" s="5" t="str">
        <f>Table12[[#This Row],[รายชื่อผู้เสนอราคา]]</f>
        <v>ร้านรักฮะ</v>
      </c>
      <c r="M3" s="10">
        <f>Table12[[#This Row],[ราคาที่เสนอ]]</f>
        <v>13000</v>
      </c>
      <c r="N3" s="10" t="s">
        <v>91</v>
      </c>
      <c r="O3" s="16">
        <v>244295</v>
      </c>
      <c r="P3" s="13" t="s">
        <v>29</v>
      </c>
    </row>
    <row r="4" spans="1:16" ht="98.4">
      <c r="A4" s="4">
        <v>3</v>
      </c>
      <c r="B4" s="5">
        <v>2569</v>
      </c>
      <c r="C4" s="5" t="s">
        <v>9</v>
      </c>
      <c r="D4" s="5" t="s">
        <v>10</v>
      </c>
      <c r="E4" s="5" t="s">
        <v>11</v>
      </c>
      <c r="F4" s="6" t="s">
        <v>93</v>
      </c>
      <c r="G4" s="7">
        <v>28097.32</v>
      </c>
      <c r="H4" s="15">
        <f>Table12[[#This Row],[วงเงินที่จะซื้อหรือจ้าง (บาท)]]</f>
        <v>28097.32</v>
      </c>
      <c r="I4" s="9" t="s">
        <v>12</v>
      </c>
      <c r="J4" s="5" t="s">
        <v>48</v>
      </c>
      <c r="K4" s="7">
        <f>Table12[[#This Row],[วงเงินที่จะซื้อหรือจ้าง (บาท)]]</f>
        <v>28097.32</v>
      </c>
      <c r="L4" s="5" t="str">
        <f>Table12[[#This Row],[รายชื่อผู้เสนอราคา]]</f>
        <v>บริษัท โตโยต้าสุรินทร์ (1991) จำกัด</v>
      </c>
      <c r="M4" s="10">
        <f>Table12[[#This Row],[ราคาที่เสนอ]]</f>
        <v>28097.32</v>
      </c>
      <c r="N4" s="11" t="s">
        <v>94</v>
      </c>
      <c r="O4" s="16">
        <v>244293</v>
      </c>
      <c r="P4" s="13" t="s">
        <v>29</v>
      </c>
    </row>
    <row r="5" spans="1:16" ht="123">
      <c r="A5" s="4">
        <v>4</v>
      </c>
      <c r="B5" s="5">
        <v>2569</v>
      </c>
      <c r="C5" s="5" t="s">
        <v>9</v>
      </c>
      <c r="D5" s="5" t="s">
        <v>10</v>
      </c>
      <c r="E5" s="5" t="s">
        <v>11</v>
      </c>
      <c r="F5" s="6" t="s">
        <v>95</v>
      </c>
      <c r="G5" s="7">
        <v>30000</v>
      </c>
      <c r="H5" s="15">
        <f>Table12[[#This Row],[วงเงินที่จะซื้อหรือจ้าง (บาท)]]</f>
        <v>30000</v>
      </c>
      <c r="I5" s="9" t="s">
        <v>12</v>
      </c>
      <c r="J5" s="5" t="s">
        <v>31</v>
      </c>
      <c r="K5" s="7">
        <f>Table12[[#This Row],[วงเงินที่จะซื้อหรือจ้าง (บาท)]]</f>
        <v>30000</v>
      </c>
      <c r="L5" s="5" t="str">
        <f>Table12[[#This Row],[รายชื่อผู้เสนอราคา]]</f>
        <v>มหาวิทยาลัยราชภัฏศรีสะเกษ</v>
      </c>
      <c r="M5" s="10">
        <f>Table12[[#This Row],[ราคาที่เสนอ]]</f>
        <v>30000</v>
      </c>
      <c r="N5" s="18" t="s">
        <v>96</v>
      </c>
      <c r="O5" s="16">
        <v>244307</v>
      </c>
      <c r="P5" s="13" t="s">
        <v>29</v>
      </c>
    </row>
    <row r="6" spans="1:16" ht="73.8">
      <c r="A6" s="4">
        <v>5</v>
      </c>
      <c r="B6" s="5">
        <v>2569</v>
      </c>
      <c r="C6" s="5" t="s">
        <v>9</v>
      </c>
      <c r="D6" s="5" t="s">
        <v>10</v>
      </c>
      <c r="E6" s="5" t="s">
        <v>11</v>
      </c>
      <c r="F6" s="6" t="s">
        <v>97</v>
      </c>
      <c r="G6" s="7">
        <v>12000</v>
      </c>
      <c r="H6" s="15">
        <f>Table12[[#This Row],[วงเงินที่จะซื้อหรือจ้าง (บาท)]]</f>
        <v>12000</v>
      </c>
      <c r="I6" s="9" t="s">
        <v>12</v>
      </c>
      <c r="J6" s="5" t="s">
        <v>98</v>
      </c>
      <c r="K6" s="7">
        <f>Table12[[#This Row],[วงเงินที่จะซื้อหรือจ้าง (บาท)]]</f>
        <v>12000</v>
      </c>
      <c r="L6" s="5" t="str">
        <f>Table12[[#This Row],[รายชื่อผู้เสนอราคา]]</f>
        <v>นายทวัชชัย ถวิลสุข</v>
      </c>
      <c r="M6" s="10">
        <f>Table12[[#This Row],[ราคาที่เสนอ]]</f>
        <v>12000</v>
      </c>
      <c r="N6" s="10" t="s">
        <v>99</v>
      </c>
      <c r="O6" s="16">
        <v>244309</v>
      </c>
      <c r="P6" s="13" t="s">
        <v>29</v>
      </c>
    </row>
    <row r="7" spans="1:16" ht="98.4">
      <c r="A7" s="4">
        <v>6</v>
      </c>
      <c r="B7" s="5">
        <v>2569</v>
      </c>
      <c r="C7" s="5" t="s">
        <v>9</v>
      </c>
      <c r="D7" s="5" t="s">
        <v>10</v>
      </c>
      <c r="E7" s="5" t="s">
        <v>11</v>
      </c>
      <c r="F7" s="6" t="s">
        <v>100</v>
      </c>
      <c r="G7" s="7">
        <v>6500</v>
      </c>
      <c r="H7" s="15">
        <f>Table12[[#This Row],[วงเงินที่จะซื้อหรือจ้าง (บาท)]]</f>
        <v>6500</v>
      </c>
      <c r="I7" s="9" t="s">
        <v>12</v>
      </c>
      <c r="J7" s="5" t="s">
        <v>45</v>
      </c>
      <c r="K7" s="7">
        <f>Table12[[#This Row],[วงเงินที่จะซื้อหรือจ้าง (บาท)]]</f>
        <v>6500</v>
      </c>
      <c r="L7" s="5" t="str">
        <f>Table12[[#This Row],[รายชื่อผู้เสนอราคา]]</f>
        <v>เอ็นบีดีไซน์</v>
      </c>
      <c r="M7" s="10">
        <f>Table12[[#This Row],[ราคาที่เสนอ]]</f>
        <v>6500</v>
      </c>
      <c r="N7" s="10" t="s">
        <v>101</v>
      </c>
      <c r="O7" s="16">
        <v>244315</v>
      </c>
      <c r="P7" s="13" t="s">
        <v>29</v>
      </c>
    </row>
    <row r="8" spans="1:16" hidden="1">
      <c r="F8" s="6"/>
      <c r="G8" s="7"/>
      <c r="H8" s="15"/>
      <c r="I8" s="9"/>
      <c r="K8" s="7"/>
      <c r="M8" s="10"/>
      <c r="N8" s="10"/>
      <c r="P8" s="13"/>
    </row>
  </sheetData>
  <dataValidations count="1">
    <dataValidation type="list" allowBlank="1" showInputMessage="1" showErrorMessage="1" sqref="I2:I8" xr:uid="{40E853A7-510B-4103-B77F-E5A825A8052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3" orientation="landscape" r:id="rId1"/>
  <colBreaks count="1" manualBreakCount="1">
    <brk id="17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C2F2-FF1E-42A4-B9BE-BD68A7BFFEB3}">
  <dimension ref="A1:P8"/>
  <sheetViews>
    <sheetView view="pageBreakPreview" zoomScale="79" zoomScaleNormal="100" zoomScaleSheetLayoutView="79" workbookViewId="0">
      <selection activeCell="G12" sqref="G12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5.6640625" style="5" customWidth="1"/>
    <col min="4" max="4" width="10.5546875" style="5" customWidth="1"/>
    <col min="5" max="5" width="8" style="5" customWidth="1"/>
    <col min="6" max="6" width="44.88671875" style="5"/>
    <col min="7" max="7" width="23.33203125" style="5" customWidth="1"/>
    <col min="8" max="8" width="14.33203125" style="19" customWidth="1"/>
    <col min="9" max="9" width="17.6640625" style="5" customWidth="1"/>
    <col min="10" max="10" width="30.88671875" style="5" customWidth="1"/>
    <col min="11" max="11" width="12.88671875" style="5" customWidth="1"/>
    <col min="12" max="12" width="34.44140625" style="5" customWidth="1"/>
    <col min="13" max="13" width="24.33203125" style="5" customWidth="1"/>
    <col min="14" max="14" width="12" style="5" customWidth="1"/>
    <col min="15" max="15" width="12.5546875" style="19" customWidth="1"/>
    <col min="16" max="16" width="30.44140625" style="5" customWidth="1"/>
    <col min="17" max="17" width="0" style="14" hidden="1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t="98.4">
      <c r="A2" s="4">
        <v>1</v>
      </c>
      <c r="B2" s="5">
        <v>2569</v>
      </c>
      <c r="C2" s="5" t="s">
        <v>9</v>
      </c>
      <c r="D2" s="5" t="s">
        <v>10</v>
      </c>
      <c r="E2" s="5" t="s">
        <v>11</v>
      </c>
      <c r="F2" s="6" t="s">
        <v>102</v>
      </c>
      <c r="G2" s="7">
        <v>5500</v>
      </c>
      <c r="H2" s="15">
        <f>Table123[[#This Row],[วงเงินที่จะซื้อหรือจ้าง (บาท)]]</f>
        <v>5500</v>
      </c>
      <c r="I2" s="9" t="s">
        <v>12</v>
      </c>
      <c r="J2" s="5" t="s">
        <v>103</v>
      </c>
      <c r="K2" s="7">
        <f>Table123[[#This Row],[วงเงินที่จะซื้อหรือจ้าง (บาท)]]</f>
        <v>5500</v>
      </c>
      <c r="L2" s="5" t="str">
        <f>Table123[[#This Row],[รายชื่อผู้เสนอราคา]]</f>
        <v>ห้างหุ้นส่วนจำกัด ชัยเจริญรุ่งเรืองเซอร์วิส</v>
      </c>
      <c r="M2" s="10">
        <f>Table123[[#This Row],[ราคาที่เสนอ]]</f>
        <v>5500</v>
      </c>
      <c r="N2" s="10" t="s">
        <v>104</v>
      </c>
      <c r="O2" s="16">
        <v>244327</v>
      </c>
      <c r="P2" s="13" t="s">
        <v>29</v>
      </c>
    </row>
    <row r="3" spans="1:16" ht="49.2">
      <c r="A3" s="4">
        <v>2</v>
      </c>
      <c r="B3" s="5">
        <v>2569</v>
      </c>
      <c r="C3" s="5" t="s">
        <v>9</v>
      </c>
      <c r="D3" s="5" t="s">
        <v>10</v>
      </c>
      <c r="E3" s="5" t="s">
        <v>11</v>
      </c>
      <c r="F3" s="6" t="s">
        <v>105</v>
      </c>
      <c r="G3" s="7">
        <v>7000</v>
      </c>
      <c r="H3" s="15">
        <f>Table123[[#This Row],[วงเงินที่จะซื้อหรือจ้าง (บาท)]]</f>
        <v>7000</v>
      </c>
      <c r="I3" s="9" t="s">
        <v>12</v>
      </c>
      <c r="J3" s="5" t="s">
        <v>106</v>
      </c>
      <c r="K3" s="7">
        <f>Table123[[#This Row],[วงเงินที่จะซื้อหรือจ้าง (บาท)]]</f>
        <v>7000</v>
      </c>
      <c r="L3" s="5" t="str">
        <f>Table123[[#This Row],[รายชื่อผู้เสนอราคา]]</f>
        <v>พูนทรัพย์เฟอร์นิเจอร์</v>
      </c>
      <c r="M3" s="10">
        <f>Table123[[#This Row],[ราคาที่เสนอ]]</f>
        <v>7000</v>
      </c>
      <c r="N3" s="10" t="s">
        <v>107</v>
      </c>
      <c r="O3" s="16">
        <v>244334</v>
      </c>
      <c r="P3" s="13" t="s">
        <v>29</v>
      </c>
    </row>
    <row r="4" spans="1:16" ht="98.4">
      <c r="A4" s="4">
        <v>3</v>
      </c>
      <c r="B4" s="5">
        <v>2569</v>
      </c>
      <c r="C4" s="5" t="s">
        <v>9</v>
      </c>
      <c r="D4" s="5" t="s">
        <v>10</v>
      </c>
      <c r="E4" s="5" t="s">
        <v>11</v>
      </c>
      <c r="F4" s="6" t="s">
        <v>93</v>
      </c>
      <c r="G4" s="7">
        <v>10711.77</v>
      </c>
      <c r="H4" s="15">
        <f>Table123[[#This Row],[วงเงินที่จะซื้อหรือจ้าง (บาท)]]</f>
        <v>10711.77</v>
      </c>
      <c r="I4" s="9" t="s">
        <v>12</v>
      </c>
      <c r="J4" s="5" t="s">
        <v>48</v>
      </c>
      <c r="K4" s="7">
        <f>Table123[[#This Row],[วงเงินที่จะซื้อหรือจ้าง (บาท)]]</f>
        <v>10711.77</v>
      </c>
      <c r="L4" s="5" t="str">
        <f>Table123[[#This Row],[รายชื่อผู้เสนอราคา]]</f>
        <v>บริษัท โตโยต้าสุรินทร์ (1991) จำกัด</v>
      </c>
      <c r="M4" s="10">
        <f>Table123[[#This Row],[ราคาที่เสนอ]]</f>
        <v>10711.77</v>
      </c>
      <c r="N4" s="10" t="s">
        <v>108</v>
      </c>
      <c r="O4" s="12">
        <v>244340</v>
      </c>
      <c r="P4" s="13" t="s">
        <v>29</v>
      </c>
    </row>
    <row r="5" spans="1:16" ht="98.4">
      <c r="A5" s="4">
        <v>4</v>
      </c>
      <c r="B5" s="5">
        <v>2569</v>
      </c>
      <c r="C5" s="5" t="s">
        <v>9</v>
      </c>
      <c r="D5" s="5" t="s">
        <v>10</v>
      </c>
      <c r="E5" s="5" t="s">
        <v>11</v>
      </c>
      <c r="F5" s="6" t="s">
        <v>109</v>
      </c>
      <c r="G5" s="7">
        <v>44068</v>
      </c>
      <c r="H5" s="15">
        <f>Table123[[#This Row],[วงเงินที่จะซื้อหรือจ้าง (บาท)]]</f>
        <v>44068</v>
      </c>
      <c r="I5" s="9" t="s">
        <v>12</v>
      </c>
      <c r="J5" s="5" t="s">
        <v>46</v>
      </c>
      <c r="K5" s="7">
        <f>Table123[[#This Row],[วงเงินที่จะซื้อหรือจ้าง (บาท)]]</f>
        <v>44068</v>
      </c>
      <c r="L5" s="5" t="str">
        <f>Table123[[#This Row],[รายชื่อผู้เสนอราคา]]</f>
        <v>บริษัท เอสเค ซัพพลาย อินเตอร์กรุ๊ป จำกัด</v>
      </c>
      <c r="M5" s="10">
        <f>Table123[[#This Row],[ราคาที่เสนอ]]</f>
        <v>44068</v>
      </c>
      <c r="N5" s="10" t="s">
        <v>110</v>
      </c>
      <c r="O5" s="16">
        <v>244348</v>
      </c>
      <c r="P5" s="13" t="s">
        <v>29</v>
      </c>
    </row>
    <row r="6" spans="1:16" ht="98.4">
      <c r="A6" s="4">
        <v>5</v>
      </c>
      <c r="B6" s="5">
        <v>2569</v>
      </c>
      <c r="C6" s="5" t="s">
        <v>9</v>
      </c>
      <c r="D6" s="5" t="s">
        <v>10</v>
      </c>
      <c r="E6" s="5" t="s">
        <v>11</v>
      </c>
      <c r="F6" s="6" t="s">
        <v>111</v>
      </c>
      <c r="G6" s="7">
        <v>21000</v>
      </c>
      <c r="H6" s="15">
        <f>Table123[[#This Row],[วงเงินที่จะซื้อหรือจ้าง (บาท)]]</f>
        <v>21000</v>
      </c>
      <c r="I6" s="9" t="s">
        <v>12</v>
      </c>
      <c r="J6" s="5" t="s">
        <v>38</v>
      </c>
      <c r="K6" s="7">
        <f>Table123[[#This Row],[วงเงินที่จะซื้อหรือจ้าง (บาท)]]</f>
        <v>21000</v>
      </c>
      <c r="L6" s="5" t="str">
        <f>Table123[[#This Row],[รายชื่อผู้เสนอราคา]]</f>
        <v>นางสาวมาลัย แอ่งสุข</v>
      </c>
      <c r="M6" s="10">
        <f>Table123[[#This Row],[ราคาที่เสนอ]]</f>
        <v>21000</v>
      </c>
      <c r="N6" s="10" t="s">
        <v>112</v>
      </c>
      <c r="O6" s="16">
        <v>244348</v>
      </c>
      <c r="P6" s="13" t="s">
        <v>29</v>
      </c>
    </row>
    <row r="7" spans="1:16" hidden="1">
      <c r="F7" s="6"/>
      <c r="G7" s="7"/>
      <c r="H7" s="15"/>
      <c r="I7" s="9"/>
      <c r="K7" s="7"/>
      <c r="M7" s="10"/>
      <c r="N7" s="10"/>
      <c r="P7" s="13"/>
    </row>
    <row r="8" spans="1:16" hidden="1">
      <c r="F8" s="6"/>
      <c r="G8" s="7"/>
      <c r="H8" s="15"/>
      <c r="I8" s="9"/>
      <c r="K8" s="7"/>
      <c r="M8" s="10"/>
      <c r="N8" s="10"/>
      <c r="P8" s="13"/>
    </row>
  </sheetData>
  <dataValidations count="1">
    <dataValidation type="list" allowBlank="1" showInputMessage="1" showErrorMessage="1" sqref="I2:I8" xr:uid="{D9596453-D208-4882-8026-2D75948FE42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3" orientation="landscape" r:id="rId1"/>
  <colBreaks count="1" manualBreakCount="1">
    <brk id="17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B322-D761-40BE-A257-416A7A1E3A87}">
  <dimension ref="A1:P3"/>
  <sheetViews>
    <sheetView view="pageBreakPreview" topLeftCell="D1" zoomScale="60" zoomScaleNormal="47" workbookViewId="0">
      <selection activeCell="O19" sqref="O19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7" style="5" customWidth="1"/>
    <col min="4" max="4" width="10.5546875" style="5" customWidth="1"/>
    <col min="5" max="5" width="10" style="5" customWidth="1"/>
    <col min="6" max="6" width="44.88671875" style="5"/>
    <col min="7" max="7" width="23.33203125" style="5" customWidth="1"/>
    <col min="8" max="8" width="15.44140625" style="19" customWidth="1"/>
    <col min="9" max="9" width="17.6640625" style="5" customWidth="1"/>
    <col min="10" max="10" width="30.88671875" style="5" customWidth="1"/>
    <col min="11" max="11" width="17.6640625" style="5" customWidth="1"/>
    <col min="12" max="12" width="31.33203125" style="5" customWidth="1"/>
    <col min="13" max="13" width="26.44140625" style="5" customWidth="1"/>
    <col min="14" max="14" width="12" style="5" customWidth="1"/>
    <col min="15" max="15" width="15.109375" style="19" customWidth="1"/>
    <col min="16" max="16" width="30.44140625" style="5" customWidth="1"/>
    <col min="17" max="17" width="0" style="14" hidden="1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idden="1">
      <c r="F2" s="6"/>
      <c r="G2" s="7"/>
      <c r="H2" s="15"/>
      <c r="I2" s="9"/>
      <c r="K2" s="7"/>
      <c r="M2" s="10"/>
      <c r="N2" s="10"/>
      <c r="P2" s="13"/>
    </row>
    <row r="3" spans="1:16" hidden="1">
      <c r="F3" s="6"/>
      <c r="G3" s="7"/>
      <c r="H3" s="15"/>
      <c r="I3" s="9"/>
      <c r="K3" s="7"/>
      <c r="M3" s="10"/>
      <c r="N3" s="10"/>
      <c r="P3" s="13"/>
    </row>
  </sheetData>
  <dataValidations count="1">
    <dataValidation type="list" allowBlank="1" showInputMessage="1" showErrorMessage="1" sqref="I2:I3" xr:uid="{B01B61CC-43CF-4A15-B036-DB7EBBCADDB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3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E7CC-C37E-499F-8286-B264160ED3CB}">
  <dimension ref="A1:P10"/>
  <sheetViews>
    <sheetView view="pageBreakPreview" zoomScale="60" zoomScaleNormal="100" workbookViewId="0">
      <selection activeCell="F13" sqref="F13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7" style="5" customWidth="1"/>
    <col min="4" max="4" width="10.5546875" style="5" customWidth="1"/>
    <col min="5" max="5" width="10" style="5" customWidth="1"/>
    <col min="6" max="6" width="44.88671875" style="5"/>
    <col min="7" max="7" width="23.33203125" style="5" customWidth="1"/>
    <col min="8" max="8" width="15.44140625" style="19" customWidth="1"/>
    <col min="9" max="9" width="17.6640625" style="5" customWidth="1"/>
    <col min="10" max="10" width="30.88671875" style="5" customWidth="1"/>
    <col min="11" max="11" width="17.6640625" style="5" customWidth="1"/>
    <col min="12" max="12" width="31.33203125" style="5" customWidth="1"/>
    <col min="13" max="13" width="26.44140625" style="5" customWidth="1"/>
    <col min="14" max="14" width="12" style="5" customWidth="1"/>
    <col min="15" max="15" width="15.109375" style="19" customWidth="1"/>
    <col min="16" max="16" width="30.44140625" style="5" customWidth="1"/>
    <col min="17" max="17" width="0" style="14" hidden="1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t="73.8">
      <c r="A2" s="4">
        <v>1</v>
      </c>
      <c r="B2" s="5">
        <v>2569</v>
      </c>
      <c r="C2" s="5" t="s">
        <v>9</v>
      </c>
      <c r="D2" s="5" t="s">
        <v>10</v>
      </c>
      <c r="E2" s="5" t="s">
        <v>11</v>
      </c>
      <c r="F2" s="6" t="s">
        <v>113</v>
      </c>
      <c r="G2" s="7">
        <v>11200</v>
      </c>
      <c r="H2" s="15">
        <f>Table12346[[#This Row],[วงเงินที่จะซื้อหรือจ้าง (บาท)]]</f>
        <v>11200</v>
      </c>
      <c r="I2" s="9" t="s">
        <v>12</v>
      </c>
      <c r="J2" s="5" t="s">
        <v>40</v>
      </c>
      <c r="K2" s="7">
        <f>Table12346[[#This Row],[วงเงินที่จะซื้อหรือจ้าง (บาท)]]</f>
        <v>11200</v>
      </c>
      <c r="L2" s="5" t="str">
        <f>Table12346[[#This Row],[รายชื่อผู้เสนอราคา]]</f>
        <v>หจก.โยพาณิชย์</v>
      </c>
      <c r="M2" s="10">
        <f>Table12346[[#This Row],[ราคาที่เสนอ]]</f>
        <v>11200</v>
      </c>
      <c r="N2" s="10" t="s">
        <v>114</v>
      </c>
      <c r="O2" s="16">
        <v>244384</v>
      </c>
      <c r="P2" s="13" t="s">
        <v>29</v>
      </c>
    </row>
    <row r="3" spans="1:16" ht="73.8">
      <c r="A3" s="4">
        <v>2</v>
      </c>
      <c r="B3" s="5">
        <v>2569</v>
      </c>
      <c r="C3" s="5" t="s">
        <v>9</v>
      </c>
      <c r="D3" s="5" t="s">
        <v>10</v>
      </c>
      <c r="E3" s="5" t="s">
        <v>11</v>
      </c>
      <c r="F3" s="6" t="s">
        <v>115</v>
      </c>
      <c r="G3" s="7">
        <v>28500</v>
      </c>
      <c r="H3" s="15">
        <f>Table12346[[#This Row],[วงเงินที่จะซื้อหรือจ้าง (บาท)]]</f>
        <v>28500</v>
      </c>
      <c r="I3" s="9" t="s">
        <v>12</v>
      </c>
      <c r="J3" s="5" t="s">
        <v>50</v>
      </c>
      <c r="K3" s="7">
        <f>Table12346[[#This Row],[วงเงินที่จะซื้อหรือจ้าง (บาท)]]</f>
        <v>28500</v>
      </c>
      <c r="L3" s="5" t="str">
        <f>Table12346[[#This Row],[รายชื่อผู้เสนอราคา]]</f>
        <v>บุญสุขอิเล็กทรอนิกส์</v>
      </c>
      <c r="M3" s="10">
        <f>Table12346[[#This Row],[ราคาที่เสนอ]]</f>
        <v>28500</v>
      </c>
      <c r="N3" s="10" t="s">
        <v>116</v>
      </c>
      <c r="O3" s="16">
        <v>244396</v>
      </c>
      <c r="P3" s="13" t="s">
        <v>29</v>
      </c>
    </row>
    <row r="4" spans="1:16" ht="49.2">
      <c r="A4" s="4">
        <v>3</v>
      </c>
      <c r="B4" s="5">
        <v>2569</v>
      </c>
      <c r="C4" s="5" t="s">
        <v>9</v>
      </c>
      <c r="D4" s="5" t="s">
        <v>10</v>
      </c>
      <c r="E4" s="5" t="s">
        <v>11</v>
      </c>
      <c r="F4" s="6" t="s">
        <v>117</v>
      </c>
      <c r="G4" s="7">
        <v>6744</v>
      </c>
      <c r="H4" s="15">
        <f>Table12346[[#This Row],[วงเงินที่จะซื้อหรือจ้าง (บาท)]]</f>
        <v>6744</v>
      </c>
      <c r="I4" s="9" t="s">
        <v>12</v>
      </c>
      <c r="J4" s="5" t="s">
        <v>41</v>
      </c>
      <c r="K4" s="7">
        <f>Table12346[[#This Row],[วงเงินที่จะซื้อหรือจ้าง (บาท)]]</f>
        <v>6744</v>
      </c>
      <c r="L4" s="5" t="str">
        <f>Table12346[[#This Row],[รายชื่อผู้เสนอราคา]]</f>
        <v>ร้าน เสียงไพศาล</v>
      </c>
      <c r="M4" s="10">
        <f>Table12346[[#This Row],[ราคาที่เสนอ]]</f>
        <v>6744</v>
      </c>
      <c r="N4" s="10" t="s">
        <v>118</v>
      </c>
      <c r="O4" s="16">
        <v>244396</v>
      </c>
      <c r="P4" s="13" t="s">
        <v>29</v>
      </c>
    </row>
    <row r="5" spans="1:16" ht="73.8">
      <c r="A5" s="4">
        <v>4</v>
      </c>
      <c r="B5" s="5">
        <v>2569</v>
      </c>
      <c r="C5" s="5" t="s">
        <v>9</v>
      </c>
      <c r="D5" s="5" t="s">
        <v>10</v>
      </c>
      <c r="E5" s="5" t="s">
        <v>11</v>
      </c>
      <c r="F5" s="6" t="s">
        <v>119</v>
      </c>
      <c r="G5" s="7">
        <v>160000</v>
      </c>
      <c r="H5" s="15">
        <f>Table12346[[#This Row],[วงเงินที่จะซื้อหรือจ้าง (บาท)]]</f>
        <v>160000</v>
      </c>
      <c r="I5" s="9" t="s">
        <v>12</v>
      </c>
      <c r="J5" s="5" t="s">
        <v>44</v>
      </c>
      <c r="K5" s="7">
        <f>Table12346[[#This Row],[วงเงินที่จะซื้อหรือจ้าง (บาท)]]</f>
        <v>160000</v>
      </c>
      <c r="L5" s="5" t="str">
        <f>Table12346[[#This Row],[รายชื่อผู้เสนอราคา]]</f>
        <v>ห้างหุ้นส่วนจำกัด คงค้าไม้</v>
      </c>
      <c r="M5" s="10">
        <f>Table12346[[#This Row],[ราคาที่เสนอ]]</f>
        <v>160000</v>
      </c>
      <c r="N5" s="10" t="s">
        <v>120</v>
      </c>
      <c r="O5" s="16">
        <v>244400</v>
      </c>
      <c r="P5" s="13" t="s">
        <v>29</v>
      </c>
    </row>
    <row r="6" spans="1:16" ht="49.2">
      <c r="A6" s="4">
        <v>5</v>
      </c>
      <c r="B6" s="5">
        <v>2569</v>
      </c>
      <c r="C6" s="5" t="s">
        <v>9</v>
      </c>
      <c r="D6" s="5" t="s">
        <v>10</v>
      </c>
      <c r="E6" s="5" t="s">
        <v>11</v>
      </c>
      <c r="F6" s="6" t="s">
        <v>121</v>
      </c>
      <c r="G6" s="7">
        <v>48197</v>
      </c>
      <c r="H6" s="15">
        <f>Table12346[[#This Row],[วงเงินที่จะซื้อหรือจ้าง (บาท)]]</f>
        <v>48197</v>
      </c>
      <c r="I6" s="9" t="s">
        <v>12</v>
      </c>
      <c r="J6" s="5" t="s">
        <v>122</v>
      </c>
      <c r="K6" s="7">
        <f>Table12346[[#This Row],[วงเงินที่จะซื้อหรือจ้าง (บาท)]]</f>
        <v>48197</v>
      </c>
      <c r="L6" s="5" t="str">
        <f>Table12346[[#This Row],[รายชื่อผู้เสนอราคา]]</f>
        <v>บริษัท ยูนิตี้ ไอที ซิสเต็ม จำกัด</v>
      </c>
      <c r="M6" s="10">
        <f>Table12346[[#This Row],[ราคาที่เสนอ]]</f>
        <v>48197</v>
      </c>
      <c r="N6" s="11" t="s">
        <v>123</v>
      </c>
      <c r="O6" s="16">
        <v>244404</v>
      </c>
      <c r="P6" s="13" t="s">
        <v>29</v>
      </c>
    </row>
    <row r="7" spans="1:16" ht="98.4">
      <c r="A7" s="4">
        <v>6</v>
      </c>
      <c r="B7" s="5">
        <v>2569</v>
      </c>
      <c r="C7" s="5" t="s">
        <v>9</v>
      </c>
      <c r="D7" s="5" t="s">
        <v>10</v>
      </c>
      <c r="E7" s="5" t="s">
        <v>11</v>
      </c>
      <c r="F7" s="6" t="s">
        <v>124</v>
      </c>
      <c r="G7" s="7">
        <v>35700</v>
      </c>
      <c r="H7" s="15">
        <f>Table12346[[#This Row],[วงเงินที่จะซื้อหรือจ้าง (บาท)]]</f>
        <v>35700</v>
      </c>
      <c r="I7" s="9" t="s">
        <v>12</v>
      </c>
      <c r="J7" s="19" t="s">
        <v>46</v>
      </c>
      <c r="K7" s="7">
        <f>Table12346[[#This Row],[วงเงินที่จะซื้อหรือจ้าง (บาท)]]</f>
        <v>35700</v>
      </c>
      <c r="L7" s="5" t="str">
        <f>Table12346[[#This Row],[รายชื่อผู้เสนอราคา]]</f>
        <v>บริษัท เอสเค ซัพพลาย อินเตอร์กรุ๊ป จำกัด</v>
      </c>
      <c r="M7" s="10">
        <f>Table12346[[#This Row],[ราคาที่เสนอ]]</f>
        <v>35700</v>
      </c>
      <c r="N7" s="10" t="s">
        <v>125</v>
      </c>
      <c r="O7" s="16">
        <v>244407</v>
      </c>
      <c r="P7" s="13" t="s">
        <v>29</v>
      </c>
    </row>
    <row r="8" spans="1:16" ht="98.4">
      <c r="A8" s="4">
        <v>7</v>
      </c>
      <c r="B8" s="5">
        <v>2569</v>
      </c>
      <c r="C8" s="5" t="s">
        <v>9</v>
      </c>
      <c r="D8" s="5" t="s">
        <v>10</v>
      </c>
      <c r="E8" s="5" t="s">
        <v>11</v>
      </c>
      <c r="F8" s="6" t="s">
        <v>126</v>
      </c>
      <c r="G8" s="7">
        <v>7000</v>
      </c>
      <c r="H8" s="15">
        <f>Table12346[[#This Row],[วงเงินที่จะซื้อหรือจ้าง (บาท)]]</f>
        <v>7000</v>
      </c>
      <c r="I8" s="9" t="s">
        <v>12</v>
      </c>
      <c r="J8" s="5" t="s">
        <v>128</v>
      </c>
      <c r="K8" s="7">
        <f>Table12346[[#This Row],[วงเงินที่จะซื้อหรือจ้าง (บาท)]]</f>
        <v>7000</v>
      </c>
      <c r="L8" s="5" t="str">
        <f>Table12346[[#This Row],[รายชื่อผู้เสนอราคา]]</f>
        <v>นางสาวสาริณี คงสิงห์</v>
      </c>
      <c r="M8" s="10">
        <f>Table12346[[#This Row],[ราคาที่เสนอ]]</f>
        <v>7000</v>
      </c>
      <c r="N8" s="10" t="s">
        <v>127</v>
      </c>
      <c r="O8" s="16">
        <v>244407</v>
      </c>
      <c r="P8" s="13" t="s">
        <v>29</v>
      </c>
    </row>
    <row r="9" spans="1:16" hidden="1">
      <c r="F9" s="6"/>
      <c r="G9" s="7"/>
      <c r="H9" s="15"/>
      <c r="I9" s="9"/>
      <c r="K9" s="7"/>
      <c r="M9" s="10"/>
      <c r="N9" s="10"/>
      <c r="P9" s="13"/>
    </row>
    <row r="10" spans="1:16" hidden="1">
      <c r="F10" s="6"/>
      <c r="G10" s="7"/>
      <c r="H10" s="15"/>
      <c r="I10" s="9"/>
      <c r="K10" s="7"/>
      <c r="M10" s="10"/>
      <c r="N10" s="10"/>
      <c r="P10" s="13"/>
    </row>
  </sheetData>
  <dataValidations count="1">
    <dataValidation type="list" allowBlank="1" showInputMessage="1" showErrorMessage="1" sqref="I2:I10" xr:uid="{9D139851-14C4-441C-BDC6-FBA8CD81BC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3" orientation="landscape" r:id="rId1"/>
  <colBreaks count="1" manualBreakCount="1">
    <brk id="17" max="1048575" man="1"/>
  </col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66C3-7446-445C-A9DB-80F28C2A154F}">
  <dimension ref="A1:P58"/>
  <sheetViews>
    <sheetView tabSelected="1" view="pageBreakPreview" zoomScale="60" zoomScaleNormal="100" workbookViewId="0">
      <selection activeCell="M62" sqref="M62"/>
    </sheetView>
  </sheetViews>
  <sheetFormatPr defaultColWidth="44.88671875" defaultRowHeight="24.6"/>
  <cols>
    <col min="1" max="1" width="5.109375" style="4" customWidth="1"/>
    <col min="2" max="2" width="12.44140625" style="5" customWidth="1"/>
    <col min="3" max="3" width="27" style="5" customWidth="1"/>
    <col min="4" max="4" width="10.5546875" style="5" customWidth="1"/>
    <col min="5" max="5" width="10" style="5" customWidth="1"/>
    <col min="6" max="6" width="44.88671875" style="5"/>
    <col min="7" max="7" width="23.33203125" style="5" customWidth="1"/>
    <col min="8" max="8" width="15.44140625" style="19" customWidth="1"/>
    <col min="9" max="9" width="17.6640625" style="5" customWidth="1"/>
    <col min="10" max="10" width="30.88671875" style="5" customWidth="1"/>
    <col min="11" max="11" width="17.6640625" style="5" customWidth="1"/>
    <col min="12" max="12" width="31.33203125" style="5" customWidth="1"/>
    <col min="13" max="13" width="26.44140625" style="5" customWidth="1"/>
    <col min="14" max="14" width="12" style="5" customWidth="1"/>
    <col min="15" max="15" width="15.109375" style="19" customWidth="1"/>
    <col min="16" max="16" width="30.44140625" style="5" customWidth="1"/>
    <col min="17" max="17" width="0" style="14" hidden="1" customWidth="1"/>
    <col min="18" max="16384" width="44.88671875" style="14"/>
  </cols>
  <sheetData>
    <row r="1" spans="1:16" s="2" customFormat="1" ht="49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  <c r="H1" s="3" t="s">
        <v>7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27</v>
      </c>
      <c r="O1" s="3" t="s">
        <v>26</v>
      </c>
      <c r="P1" s="2" t="s">
        <v>28</v>
      </c>
    </row>
    <row r="2" spans="1:16" ht="98.4">
      <c r="A2" s="4">
        <v>1</v>
      </c>
      <c r="B2" s="5">
        <v>2569</v>
      </c>
      <c r="C2" s="5" t="s">
        <v>9</v>
      </c>
      <c r="D2" s="5" t="s">
        <v>10</v>
      </c>
      <c r="E2" s="5" t="s">
        <v>11</v>
      </c>
      <c r="F2" s="6" t="s">
        <v>136</v>
      </c>
      <c r="G2" s="7">
        <v>12000</v>
      </c>
      <c r="H2" s="15">
        <f>Table123467[[#This Row],[วงเงินที่จะซื้อหรือจ้าง (บาท)]]</f>
        <v>12000</v>
      </c>
      <c r="I2" s="9" t="s">
        <v>12</v>
      </c>
      <c r="J2" s="5" t="s">
        <v>32</v>
      </c>
      <c r="K2" s="7">
        <f>Table123467[[#This Row],[วงเงินที่จะซื้อหรือจ้าง (บาท)]]</f>
        <v>12000</v>
      </c>
      <c r="L2" s="5" t="str">
        <f>Table123467[[#This Row],[รายชื่อผู้เสนอราคา]]</f>
        <v>นางพิมพ์วิภา สิงจานุสงค์</v>
      </c>
      <c r="M2" s="10">
        <f>Table123467[[#This Row],[ราคาที่เสนอ]]</f>
        <v>12000</v>
      </c>
      <c r="N2" s="10" t="s">
        <v>137</v>
      </c>
      <c r="O2" s="16">
        <v>244421</v>
      </c>
      <c r="P2" s="13" t="s">
        <v>29</v>
      </c>
    </row>
    <row r="3" spans="1:16" ht="73.8">
      <c r="A3" s="4">
        <v>2</v>
      </c>
      <c r="B3" s="5">
        <v>2569</v>
      </c>
      <c r="C3" s="5" t="s">
        <v>9</v>
      </c>
      <c r="D3" s="5" t="s">
        <v>10</v>
      </c>
      <c r="E3" s="5" t="s">
        <v>11</v>
      </c>
      <c r="F3" s="6" t="s">
        <v>138</v>
      </c>
      <c r="G3" s="7">
        <v>136000</v>
      </c>
      <c r="H3" s="15">
        <f>Table123467[[#This Row],[วงเงินที่จะซื้อหรือจ้าง (บาท)]]</f>
        <v>136000</v>
      </c>
      <c r="I3" s="9" t="s">
        <v>12</v>
      </c>
      <c r="J3" s="5" t="s">
        <v>42</v>
      </c>
      <c r="K3" s="7">
        <v>134400</v>
      </c>
      <c r="L3" s="5" t="str">
        <f>Table123467[[#This Row],[รายชื่อผู้เสนอราคา]]</f>
        <v>ห้างหุ้นส่วนจำกัด เน๊ต เฟอร์นิเจอร์</v>
      </c>
      <c r="M3" s="10">
        <f>Table123467[[#This Row],[ราคาที่เสนอ]]</f>
        <v>134400</v>
      </c>
      <c r="N3" s="10" t="s">
        <v>139</v>
      </c>
      <c r="O3" s="16">
        <v>244427</v>
      </c>
      <c r="P3" s="13" t="s">
        <v>29</v>
      </c>
    </row>
    <row r="4" spans="1:16" ht="73.8">
      <c r="A4" s="4">
        <v>3</v>
      </c>
      <c r="B4" s="5">
        <v>2569</v>
      </c>
      <c r="C4" s="5" t="s">
        <v>9</v>
      </c>
      <c r="D4" s="5" t="s">
        <v>10</v>
      </c>
      <c r="E4" s="5" t="s">
        <v>11</v>
      </c>
      <c r="F4" s="6" t="s">
        <v>140</v>
      </c>
      <c r="G4" s="7">
        <v>13200</v>
      </c>
      <c r="H4" s="15">
        <f>Table123467[[#This Row],[วงเงินที่จะซื้อหรือจ้าง (บาท)]]</f>
        <v>13200</v>
      </c>
      <c r="I4" s="9" t="s">
        <v>12</v>
      </c>
      <c r="J4" s="5" t="s">
        <v>122</v>
      </c>
      <c r="K4" s="7">
        <v>12185</v>
      </c>
      <c r="L4" s="5" t="str">
        <f>Table123467[[#This Row],[รายชื่อผู้เสนอราคา]]</f>
        <v>บริษัท ยูนิตี้ ไอที ซิสเต็ม จำกัด</v>
      </c>
      <c r="M4" s="10">
        <f>Table123467[[#This Row],[ราคาที่เสนอ]]</f>
        <v>12185</v>
      </c>
      <c r="N4" s="10" t="s">
        <v>141</v>
      </c>
      <c r="O4" s="16">
        <v>244432</v>
      </c>
      <c r="P4" s="13" t="s">
        <v>29</v>
      </c>
    </row>
    <row r="5" spans="1:16" ht="73.8">
      <c r="A5" s="4">
        <v>4</v>
      </c>
      <c r="B5" s="5">
        <v>2569</v>
      </c>
      <c r="C5" s="5" t="s">
        <v>9</v>
      </c>
      <c r="D5" s="5" t="s">
        <v>10</v>
      </c>
      <c r="E5" s="5" t="s">
        <v>11</v>
      </c>
      <c r="F5" s="6" t="s">
        <v>142</v>
      </c>
      <c r="G5" s="7">
        <v>7000</v>
      </c>
      <c r="H5" s="15">
        <v>7000</v>
      </c>
      <c r="I5" s="9" t="s">
        <v>12</v>
      </c>
      <c r="J5" s="5" t="s">
        <v>122</v>
      </c>
      <c r="K5" s="7">
        <v>6699</v>
      </c>
      <c r="L5" s="5" t="str">
        <f>Table123467[[#This Row],[รายชื่อผู้เสนอราคา]]</f>
        <v>บริษัท ยูนิตี้ ไอที ซิสเต็ม จำกัด</v>
      </c>
      <c r="M5" s="10">
        <f>Table123467[[#This Row],[ราคาที่เสนอ]]</f>
        <v>6699</v>
      </c>
      <c r="N5" s="10" t="s">
        <v>143</v>
      </c>
      <c r="O5" s="16">
        <v>244433</v>
      </c>
      <c r="P5" s="13" t="s">
        <v>29</v>
      </c>
    </row>
    <row r="6" spans="1:16" ht="49.2">
      <c r="A6" s="4">
        <v>5</v>
      </c>
      <c r="B6" s="5">
        <v>2569</v>
      </c>
      <c r="C6" s="5" t="s">
        <v>9</v>
      </c>
      <c r="D6" s="5" t="s">
        <v>10</v>
      </c>
      <c r="E6" s="5" t="s">
        <v>11</v>
      </c>
      <c r="F6" s="6" t="s">
        <v>144</v>
      </c>
      <c r="G6" s="7">
        <v>200000</v>
      </c>
      <c r="H6" s="15">
        <f>Table123467[[#This Row],[วงเงินที่จะซื้อหรือจ้าง (บาท)]]</f>
        <v>200000</v>
      </c>
      <c r="I6" s="9" t="s">
        <v>12</v>
      </c>
      <c r="J6" s="5" t="s">
        <v>44</v>
      </c>
      <c r="K6" s="7">
        <f>Table123467[[#This Row],[วงเงินที่จะซื้อหรือจ้าง (บาท)]]</f>
        <v>200000</v>
      </c>
      <c r="L6" s="5" t="str">
        <f>Table123467[[#This Row],[รายชื่อผู้เสนอราคา]]</f>
        <v>ห้างหุ้นส่วนจำกัด คงค้าไม้</v>
      </c>
      <c r="M6" s="10">
        <f>Table123467[[#This Row],[ราคาที่เสนอ]]</f>
        <v>200000</v>
      </c>
      <c r="N6" s="10" t="s">
        <v>145</v>
      </c>
      <c r="O6" s="16">
        <v>244434</v>
      </c>
      <c r="P6" s="13" t="s">
        <v>29</v>
      </c>
    </row>
    <row r="7" spans="1:16" ht="238.5" customHeight="1">
      <c r="A7" s="4">
        <v>6</v>
      </c>
      <c r="B7" s="4">
        <v>2569</v>
      </c>
      <c r="C7" s="4" t="s">
        <v>9</v>
      </c>
      <c r="D7" s="4" t="s">
        <v>10</v>
      </c>
      <c r="E7" s="4" t="s">
        <v>11</v>
      </c>
      <c r="F7" s="6" t="s">
        <v>129</v>
      </c>
      <c r="G7" s="20">
        <v>4547000</v>
      </c>
      <c r="H7" s="21">
        <v>4588655.8</v>
      </c>
      <c r="I7" s="22" t="s">
        <v>130</v>
      </c>
      <c r="J7" s="23" t="s">
        <v>132</v>
      </c>
      <c r="K7" s="24" t="s">
        <v>133</v>
      </c>
      <c r="L7" s="30" t="s">
        <v>134</v>
      </c>
      <c r="M7" s="25">
        <v>3182900</v>
      </c>
      <c r="N7" s="25" t="s">
        <v>131</v>
      </c>
      <c r="O7" s="26">
        <v>244431</v>
      </c>
      <c r="P7" s="27" t="s">
        <v>135</v>
      </c>
    </row>
    <row r="8" spans="1:16" ht="123" hidden="1">
      <c r="A8" s="4">
        <v>193</v>
      </c>
      <c r="B8" s="5">
        <v>2567</v>
      </c>
      <c r="C8" s="5" t="s">
        <v>9</v>
      </c>
      <c r="D8" s="5" t="s">
        <v>10</v>
      </c>
      <c r="E8" s="5" t="s">
        <v>11</v>
      </c>
      <c r="F8" s="6" t="s">
        <v>51</v>
      </c>
      <c r="G8" s="20">
        <v>617000</v>
      </c>
      <c r="H8" s="21">
        <v>609576.06000000006</v>
      </c>
      <c r="I8" s="28" t="s">
        <v>43</v>
      </c>
      <c r="J8" s="23" t="s">
        <v>52</v>
      </c>
      <c r="K8" s="24" t="s">
        <v>53</v>
      </c>
      <c r="L8" s="4" t="s">
        <v>54</v>
      </c>
      <c r="M8" s="25">
        <v>519000</v>
      </c>
      <c r="N8" s="10"/>
      <c r="P8" s="13"/>
    </row>
    <row r="9" spans="1:16" hidden="1">
      <c r="F9" s="6"/>
      <c r="G9" s="7"/>
      <c r="H9" s="15"/>
      <c r="I9" s="9"/>
      <c r="K9" s="29">
        <v>800000</v>
      </c>
      <c r="M9" s="10"/>
      <c r="N9" s="10"/>
      <c r="P9" s="13"/>
    </row>
    <row r="10" spans="1:16" hidden="1">
      <c r="F10" s="6"/>
      <c r="G10" s="7"/>
      <c r="H10" s="15"/>
      <c r="I10" s="9"/>
      <c r="K10" s="29">
        <v>840000</v>
      </c>
      <c r="M10" s="10"/>
      <c r="N10" s="10"/>
      <c r="P10" s="13"/>
    </row>
    <row r="11" spans="1:16" hidden="1">
      <c r="F11" s="6"/>
      <c r="G11" s="7"/>
      <c r="H11" s="15"/>
      <c r="I11" s="9"/>
      <c r="K11" s="7"/>
      <c r="M11" s="10"/>
      <c r="N11" s="10"/>
      <c r="P11" s="13"/>
    </row>
    <row r="12" spans="1:16" hidden="1">
      <c r="F12" s="6"/>
      <c r="G12" s="7"/>
      <c r="H12" s="15"/>
      <c r="I12" s="9"/>
      <c r="K12" s="7"/>
      <c r="M12" s="10"/>
      <c r="N12" s="10"/>
      <c r="P12" s="13"/>
    </row>
    <row r="13" spans="1:16" hidden="1">
      <c r="F13" s="6"/>
      <c r="G13" s="7"/>
      <c r="H13" s="15"/>
      <c r="I13" s="9"/>
      <c r="K13" s="7"/>
      <c r="M13" s="10"/>
      <c r="N13" s="10"/>
      <c r="P13" s="13"/>
    </row>
    <row r="14" spans="1:16" hidden="1">
      <c r="F14" s="6"/>
      <c r="G14" s="7"/>
      <c r="H14" s="15"/>
      <c r="I14" s="9"/>
      <c r="K14" s="7"/>
      <c r="M14" s="10"/>
      <c r="N14" s="10"/>
      <c r="P14" s="13"/>
    </row>
    <row r="15" spans="1:16" hidden="1">
      <c r="F15" s="6"/>
      <c r="G15" s="7"/>
      <c r="H15" s="15"/>
      <c r="I15" s="9"/>
      <c r="K15" s="7"/>
      <c r="M15" s="10"/>
      <c r="N15" s="10"/>
      <c r="P15" s="13"/>
    </row>
    <row r="16" spans="1:16" hidden="1">
      <c r="F16" s="6"/>
      <c r="G16" s="7"/>
      <c r="H16" s="15"/>
      <c r="I16" s="9"/>
      <c r="K16" s="7"/>
      <c r="M16" s="10"/>
      <c r="N16" s="10"/>
      <c r="P16" s="13"/>
    </row>
    <row r="17" spans="6:16" hidden="1">
      <c r="F17" s="6"/>
      <c r="G17" s="7"/>
      <c r="H17" s="15"/>
      <c r="I17" s="9"/>
      <c r="K17" s="7"/>
      <c r="M17" s="10"/>
      <c r="N17" s="10"/>
      <c r="P17" s="13"/>
    </row>
    <row r="18" spans="6:16" hidden="1">
      <c r="F18" s="6"/>
      <c r="G18" s="7"/>
      <c r="H18" s="15"/>
      <c r="I18" s="9"/>
      <c r="K18" s="7"/>
      <c r="M18" s="10"/>
      <c r="N18" s="10"/>
      <c r="P18" s="13"/>
    </row>
    <row r="19" spans="6:16" hidden="1">
      <c r="F19" s="6"/>
      <c r="G19" s="7"/>
      <c r="H19" s="15"/>
      <c r="I19" s="9"/>
      <c r="K19" s="7"/>
      <c r="M19" s="10"/>
      <c r="N19" s="10"/>
      <c r="P19" s="13"/>
    </row>
    <row r="20" spans="6:16" hidden="1">
      <c r="F20" s="6"/>
      <c r="G20" s="7"/>
      <c r="H20" s="15"/>
      <c r="I20" s="9"/>
      <c r="K20" s="7"/>
      <c r="M20" s="10"/>
      <c r="N20" s="10"/>
      <c r="P20" s="13"/>
    </row>
    <row r="21" spans="6:16" hidden="1">
      <c r="F21" s="6"/>
      <c r="G21" s="7"/>
      <c r="H21" s="15"/>
      <c r="I21" s="9"/>
      <c r="K21" s="7"/>
      <c r="M21" s="10"/>
      <c r="N21" s="10"/>
      <c r="P21" s="13"/>
    </row>
    <row r="22" spans="6:16" hidden="1">
      <c r="F22" s="6"/>
      <c r="G22" s="7"/>
      <c r="H22" s="15"/>
      <c r="I22" s="9"/>
      <c r="K22" s="7"/>
      <c r="M22" s="10"/>
      <c r="N22" s="10"/>
      <c r="P22" s="13"/>
    </row>
    <row r="23" spans="6:16" hidden="1">
      <c r="F23" s="6"/>
      <c r="G23" s="7"/>
      <c r="H23" s="15"/>
      <c r="I23" s="9"/>
      <c r="K23" s="7"/>
      <c r="M23" s="10"/>
      <c r="N23" s="10"/>
      <c r="P23" s="13"/>
    </row>
    <row r="24" spans="6:16" hidden="1">
      <c r="F24" s="6"/>
      <c r="G24" s="7"/>
      <c r="H24" s="15"/>
      <c r="I24" s="9"/>
      <c r="K24" s="7"/>
      <c r="M24" s="10"/>
      <c r="N24" s="10"/>
      <c r="P24" s="13"/>
    </row>
    <row r="25" spans="6:16" hidden="1">
      <c r="F25" s="6"/>
      <c r="G25" s="7"/>
      <c r="H25" s="15"/>
      <c r="I25" s="9"/>
      <c r="K25" s="7"/>
      <c r="M25" s="10"/>
      <c r="N25" s="10"/>
      <c r="P25" s="13"/>
    </row>
    <row r="26" spans="6:16" hidden="1">
      <c r="F26" s="6"/>
      <c r="G26" s="7"/>
      <c r="H26" s="15"/>
      <c r="I26" s="9"/>
      <c r="K26" s="7"/>
      <c r="M26" s="10"/>
      <c r="N26" s="10"/>
      <c r="P26" s="13"/>
    </row>
    <row r="27" spans="6:16" hidden="1">
      <c r="F27" s="6"/>
      <c r="G27" s="7"/>
      <c r="H27" s="15"/>
      <c r="I27" s="9"/>
      <c r="K27" s="7"/>
      <c r="M27" s="10"/>
      <c r="N27" s="10"/>
      <c r="P27" s="13"/>
    </row>
    <row r="28" spans="6:16" hidden="1">
      <c r="F28" s="6"/>
      <c r="G28" s="7"/>
      <c r="H28" s="15"/>
      <c r="I28" s="9"/>
      <c r="K28" s="7"/>
      <c r="M28" s="10"/>
      <c r="N28" s="10"/>
      <c r="P28" s="13"/>
    </row>
    <row r="29" spans="6:16" hidden="1">
      <c r="F29" s="6"/>
      <c r="G29" s="7"/>
      <c r="H29" s="15"/>
      <c r="I29" s="9"/>
      <c r="K29" s="7"/>
      <c r="M29" s="10"/>
      <c r="N29" s="10"/>
      <c r="P29" s="13"/>
    </row>
    <row r="30" spans="6:16" hidden="1">
      <c r="F30" s="6"/>
      <c r="G30" s="7"/>
      <c r="H30" s="15"/>
      <c r="I30" s="9"/>
      <c r="K30" s="7"/>
      <c r="M30" s="10"/>
      <c r="N30" s="10"/>
      <c r="P30" s="13"/>
    </row>
    <row r="31" spans="6:16" hidden="1">
      <c r="F31" s="6"/>
      <c r="G31" s="7"/>
      <c r="H31" s="15"/>
      <c r="I31" s="9"/>
      <c r="K31" s="7"/>
      <c r="M31" s="10"/>
      <c r="N31" s="10"/>
      <c r="P31" s="13"/>
    </row>
    <row r="32" spans="6:16" hidden="1">
      <c r="F32" s="6"/>
      <c r="G32" s="7"/>
      <c r="H32" s="15"/>
      <c r="I32" s="9"/>
      <c r="K32" s="7"/>
      <c r="M32" s="10"/>
      <c r="N32" s="10"/>
      <c r="P32" s="13"/>
    </row>
    <row r="33" spans="6:16" hidden="1">
      <c r="F33" s="6"/>
      <c r="G33" s="7"/>
      <c r="H33" s="15"/>
      <c r="I33" s="9"/>
      <c r="K33" s="7"/>
      <c r="M33" s="10"/>
      <c r="N33" s="10"/>
      <c r="P33" s="13"/>
    </row>
    <row r="34" spans="6:16" hidden="1">
      <c r="F34" s="6"/>
      <c r="G34" s="7"/>
      <c r="H34" s="15"/>
      <c r="I34" s="9"/>
      <c r="K34" s="7"/>
      <c r="M34" s="10"/>
      <c r="N34" s="10"/>
      <c r="P34" s="13"/>
    </row>
    <row r="35" spans="6:16" hidden="1">
      <c r="F35" s="6"/>
      <c r="G35" s="7"/>
      <c r="H35" s="15"/>
      <c r="I35" s="9"/>
      <c r="K35" s="7"/>
      <c r="M35" s="10"/>
      <c r="N35" s="10"/>
      <c r="P35" s="13"/>
    </row>
    <row r="36" spans="6:16" hidden="1">
      <c r="F36" s="6"/>
      <c r="G36" s="7"/>
      <c r="H36" s="15"/>
      <c r="I36" s="9"/>
      <c r="K36" s="7"/>
      <c r="M36" s="10"/>
      <c r="N36" s="10"/>
      <c r="P36" s="13"/>
    </row>
    <row r="37" spans="6:16" hidden="1">
      <c r="F37" s="6"/>
      <c r="G37" s="7"/>
      <c r="H37" s="15"/>
      <c r="I37" s="9"/>
      <c r="K37" s="7"/>
      <c r="M37" s="10"/>
      <c r="N37" s="10"/>
      <c r="P37" s="13"/>
    </row>
    <row r="38" spans="6:16" hidden="1">
      <c r="F38" s="6"/>
      <c r="G38" s="7"/>
      <c r="H38" s="15"/>
      <c r="I38" s="9"/>
      <c r="K38" s="7"/>
      <c r="M38" s="10"/>
      <c r="N38" s="10"/>
      <c r="P38" s="13"/>
    </row>
    <row r="39" spans="6:16" hidden="1">
      <c r="F39" s="6"/>
      <c r="G39" s="7"/>
      <c r="H39" s="15"/>
      <c r="I39" s="9"/>
      <c r="K39" s="7"/>
      <c r="M39" s="10"/>
      <c r="N39" s="10"/>
      <c r="P39" s="13"/>
    </row>
    <row r="40" spans="6:16" hidden="1">
      <c r="F40" s="6"/>
      <c r="G40" s="7"/>
      <c r="H40" s="15"/>
      <c r="I40" s="9"/>
      <c r="K40" s="7"/>
      <c r="M40" s="10"/>
      <c r="N40" s="10"/>
      <c r="P40" s="13"/>
    </row>
    <row r="41" spans="6:16" hidden="1">
      <c r="F41" s="6"/>
      <c r="G41" s="7"/>
      <c r="H41" s="15"/>
      <c r="I41" s="9"/>
      <c r="K41" s="7"/>
      <c r="M41" s="10"/>
      <c r="N41" s="10"/>
      <c r="P41" s="13"/>
    </row>
    <row r="42" spans="6:16" hidden="1">
      <c r="F42" s="6"/>
      <c r="G42" s="7"/>
      <c r="H42" s="15"/>
      <c r="I42" s="9"/>
      <c r="K42" s="7"/>
      <c r="M42" s="10"/>
      <c r="N42" s="10"/>
      <c r="P42" s="13"/>
    </row>
    <row r="43" spans="6:16" hidden="1">
      <c r="F43" s="6"/>
      <c r="G43" s="7"/>
      <c r="H43" s="15"/>
      <c r="I43" s="9"/>
      <c r="K43" s="7"/>
      <c r="M43" s="10"/>
      <c r="N43" s="10"/>
      <c r="P43" s="13"/>
    </row>
    <row r="44" spans="6:16" hidden="1">
      <c r="F44" s="6"/>
      <c r="G44" s="7"/>
      <c r="H44" s="15"/>
      <c r="I44" s="9"/>
      <c r="K44" s="7"/>
      <c r="M44" s="10"/>
      <c r="N44" s="10"/>
      <c r="P44" s="13"/>
    </row>
    <row r="45" spans="6:16" hidden="1">
      <c r="F45" s="6"/>
      <c r="G45" s="7"/>
      <c r="H45" s="15"/>
      <c r="I45" s="9"/>
      <c r="K45" s="7"/>
      <c r="M45" s="10"/>
      <c r="N45" s="10"/>
      <c r="P45" s="13"/>
    </row>
    <row r="46" spans="6:16" hidden="1">
      <c r="F46" s="6"/>
      <c r="G46" s="7"/>
      <c r="H46" s="15"/>
      <c r="I46" s="9"/>
      <c r="K46" s="7"/>
      <c r="M46" s="10"/>
      <c r="N46" s="10"/>
      <c r="P46" s="13"/>
    </row>
    <row r="47" spans="6:16" hidden="1">
      <c r="F47" s="6"/>
      <c r="G47" s="7"/>
      <c r="H47" s="15"/>
      <c r="I47" s="9"/>
      <c r="K47" s="7"/>
      <c r="M47" s="10"/>
      <c r="N47" s="10"/>
      <c r="P47" s="13"/>
    </row>
    <row r="48" spans="6:16" hidden="1">
      <c r="F48" s="6"/>
      <c r="G48" s="7"/>
      <c r="H48" s="15"/>
      <c r="I48" s="9"/>
      <c r="K48" s="7"/>
      <c r="M48" s="10"/>
      <c r="N48" s="10"/>
      <c r="P48" s="13"/>
    </row>
    <row r="49" spans="6:16" hidden="1">
      <c r="F49" s="6"/>
      <c r="G49" s="7"/>
      <c r="H49" s="15"/>
      <c r="I49" s="9"/>
      <c r="K49" s="7"/>
      <c r="M49" s="10"/>
      <c r="N49" s="10"/>
      <c r="P49" s="13"/>
    </row>
    <row r="50" spans="6:16" hidden="1">
      <c r="F50" s="6"/>
      <c r="G50" s="7"/>
      <c r="H50" s="15"/>
      <c r="I50" s="9"/>
      <c r="K50" s="7"/>
      <c r="M50" s="10"/>
      <c r="N50" s="10"/>
      <c r="P50" s="13"/>
    </row>
    <row r="51" spans="6:16" hidden="1">
      <c r="F51" s="6"/>
      <c r="G51" s="7"/>
      <c r="H51" s="15"/>
      <c r="I51" s="9"/>
      <c r="K51" s="7"/>
      <c r="M51" s="10"/>
      <c r="N51" s="10"/>
      <c r="P51" s="13"/>
    </row>
    <row r="52" spans="6:16" hidden="1">
      <c r="F52" s="6"/>
      <c r="G52" s="7"/>
      <c r="H52" s="15"/>
      <c r="I52" s="9"/>
      <c r="K52" s="7"/>
      <c r="M52" s="10"/>
      <c r="N52" s="10"/>
      <c r="P52" s="13"/>
    </row>
    <row r="53" spans="6:16" hidden="1">
      <c r="F53" s="6"/>
      <c r="G53" s="7"/>
      <c r="H53" s="15"/>
      <c r="I53" s="9"/>
      <c r="K53" s="7"/>
      <c r="M53" s="10"/>
      <c r="N53" s="10"/>
      <c r="P53" s="13"/>
    </row>
    <row r="54" spans="6:16" hidden="1">
      <c r="F54" s="6"/>
      <c r="G54" s="7"/>
      <c r="H54" s="15"/>
      <c r="I54" s="9"/>
      <c r="K54" s="7"/>
      <c r="M54" s="10"/>
      <c r="N54" s="10"/>
      <c r="P54" s="13"/>
    </row>
    <row r="55" spans="6:16" hidden="1">
      <c r="F55" s="6"/>
      <c r="G55" s="7"/>
      <c r="H55" s="15"/>
      <c r="I55" s="9"/>
      <c r="K55" s="7"/>
      <c r="M55" s="10"/>
      <c r="N55" s="10"/>
      <c r="P55" s="13"/>
    </row>
    <row r="56" spans="6:16" hidden="1">
      <c r="F56" s="6"/>
      <c r="G56" s="7"/>
      <c r="H56" s="15"/>
      <c r="I56" s="9"/>
      <c r="K56" s="7"/>
      <c r="M56" s="10"/>
      <c r="N56" s="10"/>
      <c r="P56" s="13"/>
    </row>
    <row r="57" spans="6:16" hidden="1">
      <c r="F57" s="6"/>
      <c r="G57" s="7"/>
      <c r="H57" s="15"/>
      <c r="I57" s="9"/>
      <c r="K57" s="7"/>
      <c r="M57" s="10"/>
      <c r="N57" s="10"/>
      <c r="P57" s="13"/>
    </row>
    <row r="58" spans="6:16" hidden="1">
      <c r="F58" s="6"/>
      <c r="G58" s="7"/>
      <c r="H58" s="15"/>
      <c r="I58" s="9"/>
      <c r="K58" s="7"/>
      <c r="M58" s="10"/>
      <c r="N58" s="10"/>
      <c r="P58" s="13"/>
    </row>
  </sheetData>
  <dataValidations count="1">
    <dataValidation type="list" allowBlank="1" showInputMessage="1" showErrorMessage="1" sqref="I2:I58" xr:uid="{9ED5B735-F610-4D23-8E0E-5ED6F3EA378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1811023622047245" bottom="0.11811023622047245" header="0.31496062992125984" footer="0.31496062992125984"/>
  <pageSetup paperSize="9" scale="43" orientation="landscape" r:id="rId1"/>
  <colBreaks count="1" manualBreakCount="1">
    <brk id="16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เดือนตุลาคม 2568</vt:lpstr>
      <vt:lpstr>เดือนพฤศจิกายน 2568</vt:lpstr>
      <vt:lpstr>เดือนธันวาคม 2568</vt:lpstr>
      <vt:lpstr>เดือน ม.ค. 2569 (ไม่มีจัดจ้าง)</vt:lpstr>
      <vt:lpstr>เดือนกุมภาพันธ์ 2569</vt:lpstr>
      <vt:lpstr>เดือนมีนาคม 2569</vt:lpstr>
      <vt:lpstr>'เดือนธันวาคม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NainAi</dc:creator>
  <cp:lastModifiedBy>อบต.เสม็จ ตรวจสอบภายใน</cp:lastModifiedBy>
  <cp:lastPrinted>2026-06-10T08:38:42Z</cp:lastPrinted>
  <dcterms:created xsi:type="dcterms:W3CDTF">2026-03-27T02:18:31Z</dcterms:created>
  <dcterms:modified xsi:type="dcterms:W3CDTF">2026-06-10T08:39:00Z</dcterms:modified>
</cp:coreProperties>
</file>