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WiN11\Desktop\พัสดุ\"/>
    </mc:Choice>
  </mc:AlternateContent>
  <xr:revisionPtr revIDLastSave="0" documentId="13_ncr:1_{4202FE61-43ED-462B-9C2D-3286A89D8BD2}" xr6:coauthVersionLast="47" xr6:coauthVersionMax="47" xr10:uidLastSave="{00000000-0000-0000-0000-000000000000}"/>
  <bookViews>
    <workbookView xWindow="-108" yWindow="-108" windowWidth="23256" windowHeight="13896" activeTab="11" xr2:uid="{806E32D8-F6EE-4828-851F-792EA59C78E0}"/>
  </bookViews>
  <sheets>
    <sheet name="เดือนตุลาคม68" sheetId="1" r:id="rId1"/>
    <sheet name="เดือนพฤศจิกายน68" sheetId="4" r:id="rId2"/>
    <sheet name="เดือนธันวาคม68" sheetId="3" r:id="rId3"/>
    <sheet name="เดือนมกราคม69" sheetId="5" r:id="rId4"/>
    <sheet name="เดือนกุมภาพันธ์69" sheetId="6" r:id="rId5"/>
    <sheet name="เดือนมีนาคม69" sheetId="7" r:id="rId6"/>
    <sheet name="เดือนเมษายน69" sheetId="8" r:id="rId7"/>
    <sheet name="เดือนพฤษภาคม69" sheetId="9" r:id="rId8"/>
    <sheet name="เดือนมิถุนายน69" sheetId="10" r:id="rId9"/>
    <sheet name="เดือนกรกฎาคม69" sheetId="11" r:id="rId10"/>
    <sheet name="เดือนสิงหาคม69" sheetId="12" r:id="rId11"/>
    <sheet name="เดือนกันยายน69" sheetId="1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12" l="1"/>
  <c r="K7" i="12"/>
  <c r="M7" i="12" s="1"/>
  <c r="H7" i="12"/>
  <c r="L32" i="13"/>
  <c r="K32" i="13"/>
  <c r="M32" i="13" s="1"/>
  <c r="H32" i="13"/>
  <c r="L31" i="13"/>
  <c r="K31" i="13"/>
  <c r="M31" i="13" s="1"/>
  <c r="H31" i="13"/>
  <c r="L30" i="13"/>
  <c r="K30" i="13"/>
  <c r="M30" i="13" s="1"/>
  <c r="H30" i="13"/>
  <c r="L29" i="13"/>
  <c r="K29" i="13"/>
  <c r="M29" i="13" s="1"/>
  <c r="H29" i="13"/>
  <c r="L28" i="13"/>
  <c r="K28" i="13"/>
  <c r="M28" i="13" s="1"/>
  <c r="H28" i="13"/>
  <c r="L27" i="13"/>
  <c r="K27" i="13"/>
  <c r="M27" i="13" s="1"/>
  <c r="H27" i="13"/>
  <c r="L26" i="13"/>
  <c r="K26" i="13"/>
  <c r="M26" i="13" s="1"/>
  <c r="H26" i="13"/>
  <c r="M25" i="13"/>
  <c r="L25" i="13"/>
  <c r="L24" i="13"/>
  <c r="K24" i="13"/>
  <c r="M24" i="13" s="1"/>
  <c r="H24" i="13"/>
  <c r="M23" i="13"/>
  <c r="L23" i="13"/>
  <c r="H23" i="13"/>
  <c r="M22" i="13"/>
  <c r="L22" i="13"/>
  <c r="H22" i="13"/>
  <c r="M21" i="13"/>
  <c r="L21" i="13"/>
  <c r="H21" i="13"/>
  <c r="M20" i="13"/>
  <c r="L20" i="13"/>
  <c r="H20" i="13"/>
  <c r="M19" i="13"/>
  <c r="L19" i="13"/>
  <c r="H19" i="13"/>
  <c r="L18" i="13"/>
  <c r="K18" i="13"/>
  <c r="M18" i="13" s="1"/>
  <c r="H18" i="13"/>
  <c r="M17" i="13"/>
  <c r="L17" i="13"/>
  <c r="K17" i="13"/>
  <c r="H17" i="13"/>
  <c r="L16" i="13"/>
  <c r="K16" i="13"/>
  <c r="M16" i="13" s="1"/>
  <c r="H16" i="13"/>
  <c r="L15" i="13"/>
  <c r="K15" i="13"/>
  <c r="M15" i="13" s="1"/>
  <c r="H15" i="13"/>
  <c r="L14" i="13"/>
  <c r="K14" i="13"/>
  <c r="M14" i="13" s="1"/>
  <c r="H14" i="13"/>
  <c r="L13" i="13"/>
  <c r="K13" i="13"/>
  <c r="M13" i="13" s="1"/>
  <c r="H13" i="13"/>
  <c r="M12" i="13"/>
  <c r="L12" i="13"/>
  <c r="H12" i="13"/>
  <c r="L11" i="13"/>
  <c r="K11" i="13"/>
  <c r="M11" i="13" s="1"/>
  <c r="H11" i="13"/>
  <c r="L10" i="13"/>
  <c r="K10" i="13"/>
  <c r="M10" i="13" s="1"/>
  <c r="H10" i="13"/>
  <c r="L9" i="13"/>
  <c r="K9" i="13"/>
  <c r="M9" i="13" s="1"/>
  <c r="H9" i="13"/>
  <c r="L8" i="13"/>
  <c r="K8" i="13"/>
  <c r="M8" i="13" s="1"/>
  <c r="H8" i="13"/>
  <c r="L7" i="13"/>
  <c r="K7" i="13"/>
  <c r="M7" i="13" s="1"/>
  <c r="H7" i="13"/>
  <c r="L6" i="13"/>
  <c r="K6" i="13"/>
  <c r="M6" i="13" s="1"/>
  <c r="H6" i="13"/>
  <c r="L5" i="13"/>
  <c r="K5" i="13"/>
  <c r="M5" i="13" s="1"/>
  <c r="H5" i="13"/>
  <c r="L4" i="13"/>
  <c r="K4" i="13"/>
  <c r="M4" i="13" s="1"/>
  <c r="H4" i="13"/>
  <c r="L3" i="13"/>
  <c r="K3" i="13"/>
  <c r="M3" i="13" s="1"/>
  <c r="H3" i="13"/>
  <c r="L2" i="13"/>
  <c r="K2" i="13"/>
  <c r="M2" i="13" s="1"/>
  <c r="H2" i="13"/>
  <c r="L6" i="12"/>
  <c r="K6" i="12"/>
  <c r="M6" i="12" s="1"/>
  <c r="H6" i="12"/>
  <c r="L5" i="12"/>
  <c r="K5" i="12"/>
  <c r="M5" i="12" s="1"/>
  <c r="H5" i="12"/>
  <c r="L4" i="12"/>
  <c r="K4" i="12"/>
  <c r="M4" i="12" s="1"/>
  <c r="H4" i="12"/>
  <c r="L3" i="12"/>
  <c r="K3" i="12"/>
  <c r="M3" i="12" s="1"/>
  <c r="H3" i="12"/>
  <c r="L2" i="12"/>
  <c r="K2" i="12"/>
  <c r="M2" i="12" s="1"/>
  <c r="H2" i="12"/>
  <c r="L22" i="11"/>
  <c r="K22" i="11"/>
  <c r="M22" i="11" s="1"/>
  <c r="H22" i="11"/>
  <c r="L21" i="11"/>
  <c r="K21" i="11"/>
  <c r="M21" i="11" s="1"/>
  <c r="H21" i="11"/>
  <c r="L20" i="11"/>
  <c r="K20" i="11"/>
  <c r="M20" i="11" s="1"/>
  <c r="H20" i="11"/>
  <c r="L19" i="11"/>
  <c r="K19" i="11"/>
  <c r="M19" i="11" s="1"/>
  <c r="H19" i="11"/>
  <c r="L18" i="11"/>
  <c r="K18" i="11"/>
  <c r="M18" i="11" s="1"/>
  <c r="H18" i="11"/>
  <c r="L17" i="11"/>
  <c r="K17" i="11"/>
  <c r="M17" i="11" s="1"/>
  <c r="H17" i="11"/>
  <c r="L16" i="11"/>
  <c r="K16" i="11"/>
  <c r="M16" i="11" s="1"/>
  <c r="H16" i="11"/>
  <c r="L15" i="11"/>
  <c r="K15" i="11"/>
  <c r="M15" i="11" s="1"/>
  <c r="H15" i="11"/>
  <c r="L14" i="11"/>
  <c r="K14" i="11"/>
  <c r="M14" i="11" s="1"/>
  <c r="H14" i="11"/>
  <c r="L13" i="11"/>
  <c r="K13" i="11"/>
  <c r="M13" i="11" s="1"/>
  <c r="H13" i="11"/>
  <c r="L12" i="11"/>
  <c r="K12" i="11"/>
  <c r="M12" i="11" s="1"/>
  <c r="H12" i="11"/>
  <c r="L11" i="11"/>
  <c r="K11" i="11"/>
  <c r="M11" i="11" s="1"/>
  <c r="H11" i="11"/>
  <c r="L10" i="11"/>
  <c r="K10" i="11"/>
  <c r="M10" i="11" s="1"/>
  <c r="H10" i="11"/>
  <c r="L9" i="11"/>
  <c r="K9" i="11"/>
  <c r="M9" i="11" s="1"/>
  <c r="H9" i="11"/>
  <c r="L8" i="11"/>
  <c r="K8" i="11"/>
  <c r="M8" i="11" s="1"/>
  <c r="H8" i="11"/>
  <c r="M7" i="11"/>
  <c r="L7" i="11"/>
  <c r="H7" i="11"/>
  <c r="M6" i="11"/>
  <c r="L6" i="11"/>
  <c r="L5" i="11"/>
  <c r="K5" i="11"/>
  <c r="M5" i="11" s="1"/>
  <c r="H5" i="11"/>
  <c r="L4" i="11"/>
  <c r="K4" i="11"/>
  <c r="M4" i="11" s="1"/>
  <c r="H4" i="11"/>
  <c r="L3" i="11"/>
  <c r="K3" i="11"/>
  <c r="M3" i="11" s="1"/>
  <c r="H3" i="11"/>
  <c r="L2" i="11"/>
  <c r="K2" i="11"/>
  <c r="M2" i="11" s="1"/>
  <c r="H2" i="11"/>
  <c r="L38" i="10"/>
  <c r="K38" i="10"/>
  <c r="M38" i="10" s="1"/>
  <c r="H38" i="10"/>
  <c r="L37" i="10"/>
  <c r="K37" i="10"/>
  <c r="M37" i="10" s="1"/>
  <c r="H37" i="10"/>
  <c r="L36" i="10"/>
  <c r="K36" i="10"/>
  <c r="M36" i="10" s="1"/>
  <c r="H36" i="10"/>
  <c r="L35" i="10"/>
  <c r="K35" i="10"/>
  <c r="M35" i="10" s="1"/>
  <c r="H35" i="10"/>
  <c r="L34" i="10"/>
  <c r="K34" i="10"/>
  <c r="M34" i="10" s="1"/>
  <c r="H34" i="10"/>
  <c r="L33" i="10"/>
  <c r="K33" i="10"/>
  <c r="M33" i="10" s="1"/>
  <c r="H33" i="10"/>
  <c r="L32" i="10"/>
  <c r="K32" i="10"/>
  <c r="M32" i="10" s="1"/>
  <c r="H32" i="10"/>
  <c r="L31" i="10"/>
  <c r="K31" i="10"/>
  <c r="M31" i="10" s="1"/>
  <c r="H31" i="10"/>
  <c r="L30" i="10"/>
  <c r="K30" i="10"/>
  <c r="M30" i="10" s="1"/>
  <c r="H30" i="10"/>
  <c r="L29" i="10"/>
  <c r="K29" i="10"/>
  <c r="M29" i="10" s="1"/>
  <c r="H29" i="10"/>
  <c r="L28" i="10"/>
  <c r="K28" i="10"/>
  <c r="M28" i="10" s="1"/>
  <c r="H28" i="10"/>
  <c r="L27" i="10"/>
  <c r="K27" i="10"/>
  <c r="M27" i="10" s="1"/>
  <c r="H27" i="10"/>
  <c r="L26" i="10"/>
  <c r="K26" i="10"/>
  <c r="M26" i="10" s="1"/>
  <c r="H26" i="10"/>
  <c r="L25" i="10"/>
  <c r="K25" i="10"/>
  <c r="M25" i="10" s="1"/>
  <c r="H25" i="10"/>
  <c r="L24" i="10"/>
  <c r="K24" i="10"/>
  <c r="M24" i="10" s="1"/>
  <c r="H24" i="10"/>
  <c r="M23" i="10"/>
  <c r="L23" i="10"/>
  <c r="H23" i="10"/>
  <c r="L22" i="10"/>
  <c r="K22" i="10"/>
  <c r="M22" i="10" s="1"/>
  <c r="H22" i="10"/>
  <c r="M21" i="10"/>
  <c r="L21" i="10"/>
  <c r="H21" i="10"/>
  <c r="L20" i="10"/>
  <c r="K20" i="10"/>
  <c r="M20" i="10" s="1"/>
  <c r="H20" i="10"/>
  <c r="L19" i="10"/>
  <c r="K19" i="10"/>
  <c r="M19" i="10" s="1"/>
  <c r="H19" i="10"/>
  <c r="M18" i="10"/>
  <c r="L18" i="10"/>
  <c r="H18" i="10"/>
  <c r="M17" i="10"/>
  <c r="L17" i="10"/>
  <c r="L16" i="10"/>
  <c r="K16" i="10"/>
  <c r="M16" i="10" s="1"/>
  <c r="H16" i="10"/>
  <c r="L15" i="10"/>
  <c r="K15" i="10"/>
  <c r="M15" i="10" s="1"/>
  <c r="H15" i="10"/>
  <c r="L14" i="10"/>
  <c r="K14" i="10"/>
  <c r="M14" i="10" s="1"/>
  <c r="H14" i="10"/>
  <c r="L13" i="10"/>
  <c r="K13" i="10"/>
  <c r="M13" i="10" s="1"/>
  <c r="H13" i="10"/>
  <c r="L12" i="10"/>
  <c r="K12" i="10"/>
  <c r="M12" i="10" s="1"/>
  <c r="H12" i="10"/>
  <c r="L11" i="10"/>
  <c r="K11" i="10"/>
  <c r="M11" i="10" s="1"/>
  <c r="H11" i="10"/>
  <c r="L10" i="10"/>
  <c r="K10" i="10"/>
  <c r="M10" i="10" s="1"/>
  <c r="H10" i="10"/>
  <c r="L9" i="10"/>
  <c r="K9" i="10"/>
  <c r="M9" i="10" s="1"/>
  <c r="H9" i="10"/>
  <c r="L8" i="10"/>
  <c r="K8" i="10"/>
  <c r="M8" i="10" s="1"/>
  <c r="H8" i="10"/>
  <c r="L7" i="10"/>
  <c r="K7" i="10"/>
  <c r="M7" i="10" s="1"/>
  <c r="H7" i="10"/>
  <c r="L6" i="10"/>
  <c r="K6" i="10"/>
  <c r="M6" i="10" s="1"/>
  <c r="H6" i="10"/>
  <c r="L5" i="10"/>
  <c r="K5" i="10"/>
  <c r="M5" i="10" s="1"/>
  <c r="H5" i="10"/>
  <c r="L4" i="10"/>
  <c r="K4" i="10"/>
  <c r="M4" i="10" s="1"/>
  <c r="H4" i="10"/>
  <c r="L3" i="10"/>
  <c r="K3" i="10"/>
  <c r="M3" i="10" s="1"/>
  <c r="H3" i="10"/>
  <c r="L2" i="10"/>
  <c r="K2" i="10"/>
  <c r="M2" i="10" s="1"/>
  <c r="H2" i="10"/>
  <c r="L30" i="9"/>
  <c r="K30" i="9"/>
  <c r="M30" i="9" s="1"/>
  <c r="H30" i="9"/>
  <c r="L29" i="9"/>
  <c r="K29" i="9"/>
  <c r="M29" i="9" s="1"/>
  <c r="H29" i="9"/>
  <c r="M28" i="9"/>
  <c r="L28" i="9"/>
  <c r="H28" i="9"/>
  <c r="L27" i="9"/>
  <c r="K27" i="9"/>
  <c r="M27" i="9" s="1"/>
  <c r="H27" i="9"/>
  <c r="L26" i="9"/>
  <c r="K26" i="9"/>
  <c r="M26" i="9" s="1"/>
  <c r="H26" i="9"/>
  <c r="L25" i="9"/>
  <c r="K25" i="9"/>
  <c r="M25" i="9" s="1"/>
  <c r="H25" i="9"/>
  <c r="L24" i="9"/>
  <c r="K24" i="9"/>
  <c r="M24" i="9" s="1"/>
  <c r="H24" i="9"/>
  <c r="L23" i="9"/>
  <c r="K23" i="9"/>
  <c r="M23" i="9" s="1"/>
  <c r="H23" i="9"/>
  <c r="L22" i="9"/>
  <c r="K22" i="9"/>
  <c r="M22" i="9" s="1"/>
  <c r="H22" i="9"/>
  <c r="M21" i="9"/>
  <c r="L21" i="9"/>
  <c r="M20" i="9"/>
  <c r="L20" i="9"/>
  <c r="H20" i="9"/>
  <c r="L19" i="9"/>
  <c r="K19" i="9"/>
  <c r="M19" i="9" s="1"/>
  <c r="H19" i="9"/>
  <c r="L18" i="9"/>
  <c r="K18" i="9"/>
  <c r="M18" i="9" s="1"/>
  <c r="H18" i="9"/>
  <c r="L17" i="9"/>
  <c r="K17" i="9"/>
  <c r="M17" i="9" s="1"/>
  <c r="H17" i="9"/>
  <c r="L16" i="9"/>
  <c r="K16" i="9"/>
  <c r="M16" i="9" s="1"/>
  <c r="H16" i="9"/>
  <c r="L15" i="9"/>
  <c r="K15" i="9"/>
  <c r="M15" i="9" s="1"/>
  <c r="H15" i="9"/>
  <c r="L14" i="9"/>
  <c r="K14" i="9"/>
  <c r="M14" i="9" s="1"/>
  <c r="H14" i="9"/>
  <c r="L13" i="9"/>
  <c r="K13" i="9"/>
  <c r="M13" i="9" s="1"/>
  <c r="H13" i="9"/>
  <c r="L12" i="9"/>
  <c r="K12" i="9"/>
  <c r="M12" i="9" s="1"/>
  <c r="H12" i="9"/>
  <c r="L11" i="9"/>
  <c r="K11" i="9"/>
  <c r="M11" i="9" s="1"/>
  <c r="H11" i="9"/>
  <c r="L10" i="9"/>
  <c r="K10" i="9"/>
  <c r="M10" i="9" s="1"/>
  <c r="H10" i="9"/>
  <c r="L9" i="9"/>
  <c r="K9" i="9"/>
  <c r="M9" i="9" s="1"/>
  <c r="H9" i="9"/>
  <c r="L8" i="9"/>
  <c r="K8" i="9"/>
  <c r="M8" i="9" s="1"/>
  <c r="H8" i="9"/>
  <c r="L7" i="9"/>
  <c r="K7" i="9"/>
  <c r="M7" i="9" s="1"/>
  <c r="H7" i="9"/>
  <c r="L6" i="9"/>
  <c r="K6" i="9"/>
  <c r="M6" i="9" s="1"/>
  <c r="H6" i="9"/>
  <c r="L5" i="9"/>
  <c r="K5" i="9"/>
  <c r="M5" i="9" s="1"/>
  <c r="H5" i="9"/>
  <c r="L4" i="9"/>
  <c r="K4" i="9"/>
  <c r="M4" i="9" s="1"/>
  <c r="H4" i="9"/>
  <c r="L3" i="9"/>
  <c r="K3" i="9"/>
  <c r="M3" i="9" s="1"/>
  <c r="H3" i="9"/>
  <c r="L2" i="9"/>
  <c r="K2" i="9"/>
  <c r="M2" i="9" s="1"/>
  <c r="H2" i="9"/>
  <c r="M6" i="8"/>
  <c r="L6" i="8"/>
  <c r="H6" i="8"/>
  <c r="L5" i="8"/>
  <c r="K5" i="8"/>
  <c r="M5" i="8" s="1"/>
  <c r="H5" i="8"/>
  <c r="M4" i="8"/>
  <c r="L4" i="8"/>
  <c r="M3" i="8"/>
  <c r="L3" i="8"/>
  <c r="L2" i="8"/>
  <c r="K2" i="8"/>
  <c r="M2" i="8" s="1"/>
  <c r="H2" i="8"/>
  <c r="L19" i="7"/>
  <c r="K19" i="7"/>
  <c r="M19" i="7" s="1"/>
  <c r="H19" i="7"/>
  <c r="L18" i="7"/>
  <c r="K18" i="7"/>
  <c r="M18" i="7" s="1"/>
  <c r="H18" i="7"/>
  <c r="L17" i="7"/>
  <c r="K17" i="7"/>
  <c r="M17" i="7" s="1"/>
  <c r="H17" i="7"/>
  <c r="L16" i="7"/>
  <c r="K16" i="7"/>
  <c r="M16" i="7" s="1"/>
  <c r="H16" i="7"/>
  <c r="L15" i="7"/>
  <c r="K15" i="7"/>
  <c r="M15" i="7" s="1"/>
  <c r="H15" i="7"/>
  <c r="L14" i="7"/>
  <c r="K14" i="7"/>
  <c r="M14" i="7" s="1"/>
  <c r="H14" i="7"/>
  <c r="L13" i="7"/>
  <c r="K13" i="7"/>
  <c r="M13" i="7" s="1"/>
  <c r="H13" i="7"/>
  <c r="L12" i="7"/>
  <c r="K12" i="7"/>
  <c r="M12" i="7" s="1"/>
  <c r="H12" i="7"/>
  <c r="L11" i="7"/>
  <c r="K11" i="7"/>
  <c r="M11" i="7" s="1"/>
  <c r="H11" i="7"/>
  <c r="L10" i="7"/>
  <c r="K10" i="7"/>
  <c r="M10" i="7" s="1"/>
  <c r="H10" i="7"/>
  <c r="L9" i="7"/>
  <c r="K9" i="7"/>
  <c r="M9" i="7" s="1"/>
  <c r="H9" i="7"/>
  <c r="L8" i="7"/>
  <c r="K8" i="7"/>
  <c r="M8" i="7" s="1"/>
  <c r="H8" i="7"/>
  <c r="L7" i="7"/>
  <c r="K7" i="7"/>
  <c r="M7" i="7" s="1"/>
  <c r="H7" i="7"/>
  <c r="L6" i="7"/>
  <c r="K6" i="7"/>
  <c r="M6" i="7" s="1"/>
  <c r="H6" i="7"/>
  <c r="L5" i="7"/>
  <c r="K5" i="7"/>
  <c r="M5" i="7" s="1"/>
  <c r="H5" i="7"/>
  <c r="L4" i="7"/>
  <c r="K4" i="7"/>
  <c r="M4" i="7" s="1"/>
  <c r="H4" i="7"/>
  <c r="L3" i="7"/>
  <c r="K3" i="7"/>
  <c r="M3" i="7" s="1"/>
  <c r="H3" i="7"/>
  <c r="L2" i="7"/>
  <c r="K2" i="7"/>
  <c r="M2" i="7" s="1"/>
  <c r="H2" i="7"/>
  <c r="L9" i="6"/>
  <c r="K9" i="6"/>
  <c r="M9" i="6" s="1"/>
  <c r="M8" i="6"/>
  <c r="H8" i="6"/>
  <c r="M7" i="6"/>
  <c r="L7" i="6"/>
  <c r="H7" i="6"/>
  <c r="M6" i="6"/>
  <c r="L6" i="6"/>
  <c r="H6" i="6"/>
  <c r="L5" i="6"/>
  <c r="K5" i="6"/>
  <c r="M5" i="6" s="1"/>
  <c r="H5" i="6"/>
  <c r="M4" i="6"/>
  <c r="L4" i="6"/>
  <c r="L3" i="6"/>
  <c r="K3" i="6"/>
  <c r="M3" i="6" s="1"/>
  <c r="H3" i="6"/>
  <c r="L2" i="6"/>
  <c r="K2" i="6"/>
  <c r="M2" i="6" s="1"/>
  <c r="H2" i="6"/>
  <c r="H12" i="5"/>
  <c r="L11" i="5"/>
  <c r="K11" i="5"/>
  <c r="M11" i="5" s="1"/>
  <c r="H11" i="5"/>
  <c r="K10" i="5"/>
  <c r="M10" i="5" s="1"/>
  <c r="H10" i="5"/>
  <c r="M9" i="5"/>
  <c r="L9" i="5"/>
  <c r="H9" i="5"/>
  <c r="M8" i="5"/>
  <c r="L8" i="5"/>
  <c r="H8" i="5"/>
  <c r="L7" i="5"/>
  <c r="K7" i="5"/>
  <c r="M7" i="5" s="1"/>
  <c r="H7" i="5"/>
  <c r="L6" i="5"/>
  <c r="K6" i="5"/>
  <c r="M6" i="5" s="1"/>
  <c r="H6" i="5"/>
  <c r="M5" i="5"/>
  <c r="L5" i="5"/>
  <c r="L4" i="5"/>
  <c r="K4" i="5"/>
  <c r="M4" i="5" s="1"/>
  <c r="H4" i="5"/>
  <c r="L3" i="5"/>
  <c r="K3" i="5"/>
  <c r="M3" i="5" s="1"/>
  <c r="H3" i="5"/>
  <c r="L2" i="5"/>
  <c r="K2" i="5"/>
  <c r="M2" i="5" s="1"/>
  <c r="H2" i="5"/>
  <c r="L5" i="4"/>
  <c r="K5" i="4"/>
  <c r="M5" i="4" s="1"/>
  <c r="H5" i="4"/>
  <c r="M4" i="4"/>
  <c r="L4" i="4"/>
  <c r="H4" i="4"/>
  <c r="L3" i="4"/>
  <c r="K3" i="4"/>
  <c r="M3" i="4" s="1"/>
  <c r="H3" i="4"/>
  <c r="L2" i="4"/>
  <c r="K2" i="4"/>
  <c r="M2" i="4" s="1"/>
  <c r="H2" i="4"/>
  <c r="L16" i="3"/>
  <c r="K16" i="3"/>
  <c r="M16" i="3" s="1"/>
  <c r="H16" i="3"/>
  <c r="L15" i="3"/>
  <c r="K15" i="3"/>
  <c r="M15" i="3" s="1"/>
  <c r="H15" i="3"/>
  <c r="L14" i="3"/>
  <c r="K14" i="3"/>
  <c r="M14" i="3" s="1"/>
  <c r="H14" i="3"/>
  <c r="L13" i="3"/>
  <c r="K13" i="3"/>
  <c r="M13" i="3" s="1"/>
  <c r="H13" i="3"/>
  <c r="L12" i="3"/>
  <c r="K12" i="3"/>
  <c r="M12" i="3" s="1"/>
  <c r="H12" i="3"/>
  <c r="L11" i="3"/>
  <c r="K11" i="3"/>
  <c r="M11" i="3" s="1"/>
  <c r="H11" i="3"/>
  <c r="L10" i="3"/>
  <c r="K10" i="3"/>
  <c r="M10" i="3" s="1"/>
  <c r="H10" i="3"/>
  <c r="L9" i="3"/>
  <c r="K9" i="3"/>
  <c r="M9" i="3" s="1"/>
  <c r="H9" i="3"/>
  <c r="L8" i="3"/>
  <c r="K8" i="3"/>
  <c r="M8" i="3" s="1"/>
  <c r="H8" i="3"/>
  <c r="L7" i="3"/>
  <c r="K7" i="3"/>
  <c r="M7" i="3" s="1"/>
  <c r="H7" i="3"/>
  <c r="L6" i="3"/>
  <c r="K6" i="3"/>
  <c r="M6" i="3" s="1"/>
  <c r="H6" i="3"/>
  <c r="L5" i="3"/>
  <c r="K5" i="3"/>
  <c r="M5" i="3" s="1"/>
  <c r="H5" i="3"/>
  <c r="L4" i="3"/>
  <c r="K4" i="3"/>
  <c r="M4" i="3" s="1"/>
  <c r="H4" i="3"/>
  <c r="L3" i="3"/>
  <c r="K3" i="3"/>
  <c r="M3" i="3" s="1"/>
  <c r="H3" i="3"/>
  <c r="M2" i="3"/>
  <c r="L2" i="3"/>
  <c r="L5" i="1"/>
  <c r="L6" i="1"/>
  <c r="L4" i="1"/>
  <c r="K5" i="1"/>
  <c r="M5" i="1" s="1"/>
  <c r="K6" i="1"/>
  <c r="M6" i="1" s="1"/>
  <c r="K4" i="1"/>
  <c r="M4" i="1" s="1"/>
  <c r="K3" i="1"/>
  <c r="M3" i="1" s="1"/>
  <c r="H2" i="1"/>
  <c r="H3" i="1"/>
  <c r="H4" i="1"/>
  <c r="H5" i="1"/>
  <c r="H6" i="1"/>
  <c r="K2" i="1"/>
  <c r="M2" i="1" s="1"/>
</calcChain>
</file>

<file path=xl/sharedStrings.xml><?xml version="1.0" encoding="utf-8"?>
<sst xmlns="http://schemas.openxmlformats.org/spreadsheetml/2006/main" count="1746" uniqueCount="477">
  <si>
    <t>ที่</t>
  </si>
  <si>
    <t>ปีงบประมาณ</t>
  </si>
  <si>
    <t>ชื่อหน่วยงาน</t>
  </si>
  <si>
    <t xml:space="preserve">อำเภอ </t>
  </si>
  <si>
    <t>จังหวัด</t>
  </si>
  <si>
    <t>ชื่อรายการของงานที่ซื้อหรือจ้าง</t>
  </si>
  <si>
    <t>วิธีการจัดซื้อจัดจ้าง</t>
  </si>
  <si>
    <t>ราคากลาง (บาท)</t>
  </si>
  <si>
    <t>ราคาที่ตกลงซื้อหรือจ้าง (บาท)</t>
  </si>
  <si>
    <t>องค์การบริหารส่วนตำบลเสม็จ</t>
  </si>
  <si>
    <t>สำโรงทาบ</t>
  </si>
  <si>
    <t>สุรินทร์</t>
  </si>
  <si>
    <t>วิธีเฉพาะเจาะจง</t>
  </si>
  <si>
    <t>นายไพรบูลย์ คุชิตา</t>
  </si>
  <si>
    <t>นายศรัณ สาทิพจันทร์</t>
  </si>
  <si>
    <t>นายนันทวัฒน์ ทองทา</t>
  </si>
  <si>
    <t>นายวัชรินทร์ พางาม</t>
  </si>
  <si>
    <t>จ้างซ่อมบำรุงรักษารถยนต์ส่วนกลาง ทะเบียน กค 1831 สุรินทร์ หมายเลขครุภัณฑ์ 001 49 0001</t>
  </si>
  <si>
    <t>นายทองสา สาทิพจันทร์</t>
  </si>
  <si>
    <t>นายมณี สาทิพจันทร์</t>
  </si>
  <si>
    <t>นางไอ ทองทา</t>
  </si>
  <si>
    <t>ร้านมายา เจ็ท</t>
  </si>
  <si>
    <t>บริษัท เขาใหญ่ เฟรชมิลค์ จำกัด</t>
  </si>
  <si>
    <t>นายเอกณรงค์ บึงแก้ว</t>
  </si>
  <si>
    <t>นางสาวรจนา สีทอง</t>
  </si>
  <si>
    <t>ห้างหุ้นส่วนจำกัด ไอทีศีขรภูมิ</t>
  </si>
  <si>
    <t>นายวีรยุทธ คุชิตา</t>
  </si>
  <si>
    <t>วงเงินที่จะซื้อหรือจ้าง (บาท)</t>
  </si>
  <si>
    <t>วิธีคัดเลือก</t>
  </si>
  <si>
    <t>รายชื่อผู้เสนอราคา</t>
  </si>
  <si>
    <t>ราคาที่เสนอ</t>
  </si>
  <si>
    <t>ผู้ได้รับการคัดเลือก</t>
  </si>
  <si>
    <t xml:space="preserve">วันที่ทำสัญญา </t>
  </si>
  <si>
    <t xml:space="preserve">เลขที่สัญญา </t>
  </si>
  <si>
    <t>เหตุผลที่คัดเลือก</t>
  </si>
  <si>
    <t>เป็นผู้มีคุณสมบัติตรงตามเงื่อนไขที่กำหนด</t>
  </si>
  <si>
    <t>เช่าเครื่องถ่ายเอกสาร จำนวน ๑ เครื่อง เป็นเวลา ๑๒ เดือน (เริ่มเดือนตุลาคม ๒๕๖๗ - กันยายน ๒๕๖๘) ประจำองค์การบริหารส่วนตำบลเสม็จ อำเภอสำโรงทาบ จังหวัดสุรินทร</t>
  </si>
  <si>
    <t>ห้างหุ้นส่วนจำกัด แอดวานซ์โซลูชั่น โอเอ</t>
  </si>
  <si>
    <t>1/2568</t>
  </si>
  <si>
    <t>จ้างเหมาจัดทำปฏิทินเพื่อประชาสัมพันธ์ ประจำปี ๒๕๖๘</t>
  </si>
  <si>
    <t>บริษัท ดับบลิว.เจ.พร็อพเพอตี้ จำกัด</t>
  </si>
  <si>
    <t>A15/2568</t>
  </si>
  <si>
    <t>จ้างสถาบันการศึกษาระดับอุดมศึกษาเพื่อสำรวจและประเมินความพึงพอใจของประชาชนผู้รับบริการ ตามโครงการประเมินประสิทธิภาพและประสิทธิผลการปฏิบัติงานขององค์การบริหารส่วนตำบล ประจำปีงบประมาณ ๒๕๖๘</t>
  </si>
  <si>
    <t>มหาวิทยาลัยราชภัฏศรีสะเกษ</t>
  </si>
  <si>
    <t>ซื้ออาหารเสริม (นม) โรงเรียน ประจำภาคเรียนที่ 2 ปีการศึกษา 2567 (เดือนพฤศจิกายน 2567) ให้กับโรงเรียนในสังกัดสำนักงานคณะกรรมการการศึกษาขั้นพื้นฐาน (สพฐ.) ในเขตพื้นที่และศูนย์พัฒนาเด็กเล็กในสังกัดทั้ง 2 แห่ง องค์การบริหารส่วนตำบลเสม็จ อำเภอสำโรงทาบ จังหวัดสุรินทร</t>
  </si>
  <si>
    <t>B01/2568</t>
  </si>
  <si>
    <t>นายประเสริฐ มณีล้ำ</t>
  </si>
  <si>
    <t>A16/2568</t>
  </si>
  <si>
    <t>จ้างเหมาตกแต่งและจัดสถานที่พร้อมรื้อถอน ตามโครงการจัดงานประเพณีลอยกระทง ประจำปีงบประมาณ พ.ศ.๒๕๖๘</t>
  </si>
  <si>
    <t>นางพิมพ์วิภา สิงจานุสงค์</t>
  </si>
  <si>
    <t>A17/2568</t>
  </si>
  <si>
    <t>B02/2568</t>
  </si>
  <si>
    <t>ซื้ออาหารเสริม (นม) โรงเรียน ประจำภาคเรียนที่ 2 ปีการศึกษา 2567 และนมปิดเทอม ให้กับโรงเรียนในสังกัดสำนักงานคณะกรรมการการศึกษาขั้นพื้นฐาน (สพฐ.) ในเขตพื้นที่และศูนย์พัฒนาเด็กเล็กในสังกัดทั้ง ๒ แห่ง องค์การบริหารส่วนตำบลเสม็จ อำเภอสำโรงทาบ จังหวัดสุรินทร์</t>
  </si>
  <si>
    <t>C01/2568</t>
  </si>
  <si>
    <t>ซื้อครุภัณฑ์คอมพิวเตอร์หรืออิเล็กทรอนิกส์ จำนวน ๔ รายการ องค์การบริหารส่วนตำบลเสม็จ อำเภอสำโรงทาบ จังหวัดสุรินทร์</t>
  </si>
  <si>
    <t>จ้างโครงการลงหินคลุกตัดบ้านสังแก - ตาก่ำ หมู่ ๖ (จากนานายสุข บุญเลิศ ไปที่นานายสนอง ยอดอาจ) ตำบลเสม็จ อำเภอสำโรงทาบ จังหวัดสุรินทร์ ปริมาณงานกว้าง ๓.๐๐ ม.ยาว ๑,๐๐๐ ม.หรือมีปริมาตรหินคลุกไม่น้อยกว่า ๓๐๐ ลบ.ม.</t>
  </si>
  <si>
    <t>ร้าน แสงทองวัสดุ</t>
  </si>
  <si>
    <t>E01/2568</t>
  </si>
  <si>
    <t>ร้านสำโรงทาบประดับยนต์</t>
  </si>
  <si>
    <t>A18/2568</t>
  </si>
  <si>
    <t>จ้างเหมาทำป้ายประชาสัมพันธ์ช่วงเทศกาลปีใหม่ ๒๕๖๘ องค์การบริหารส่วนตำบลเสม็จ อำเภอสำโรงทาบ จังหวัดสุรินทร์</t>
  </si>
  <si>
    <t>A20/2568</t>
  </si>
  <si>
    <t>จ้างซ่อมบำรุงเครื่องสูบน้ำชนิดเครื่องยนต์ดีเซลหมายเลขครุภัณฑ์ ๐๕๕ ๖๔ ๐๐๐๖</t>
  </si>
  <si>
    <t>จ้างเหมาจัดเตรียมสถานที่จุดตรวจรอง (จุดสี่แยกบ้านเสม็จ) ตำบลเสม็จ อำเภอสำโรงทาบ จังหวัดสุรินทร</t>
  </si>
  <si>
    <t>A19/2568</t>
  </si>
  <si>
    <t>จ้างเหมาบริการบุคคลภายนอกปฏิบัติงานคนงานประจำรถบรรทุกน้ำเอนกประสงค์ เป็นเวลา ๓ เดือน (เริ่มเดือน ๑ มกราคม ๒๕๖๘ - ๓๑ มีนาคม ๒๕๖๘) ประจำองค์การบริหารส่วนตำบลเสม็จ อำเภอสำโรงทาบ จังหวัดสุรินทร์</t>
  </si>
  <si>
    <t>A21/2568</t>
  </si>
  <si>
    <t>A22/2568</t>
  </si>
  <si>
    <t>นายสมศักดิ์ อาจชมภู</t>
  </si>
  <si>
    <t>A23/2568</t>
  </si>
  <si>
    <t>จ้างเหมาบริการบุคคลภายนอกปฏิบัติงาน ตำแหน่งอาสาสมัครฉุกเฉินการแพทย์ (นายไพรบูลย์ คุชิตา) เป็นเวลา ๓ เดือน (เริ่ม ๑ มกราคม ๒๕๖๘ - ๓๑ มีนาคม ๒๕๖๘) ประจำองค์การบริหารส่วนตำบลเสม็จ อำเภอสำโรงทาบ จังหวัดสุรินทร</t>
  </si>
  <si>
    <t>A24/2568</t>
  </si>
  <si>
    <t>จ้างเหมาบริการบุคคลภายนอกปฏิบัติงานคนสวน เป็นระยะเวลา ๓ เดือน (เริ่ม ๑ มกราคม ๒๕๖๘ - ๓๑ มีนาคม ๒๕๖๘) ประจำองค์การบริหารส่วนตำบลเสม็จ อำเภอสำโรงทาบ จังหวัดสุรินทร์</t>
  </si>
  <si>
    <t>นายธนพล เชี่ยวชาญ</t>
  </si>
  <si>
    <t>A31/2568</t>
  </si>
  <si>
    <t>จ้างเหมาบริการบุคคลภายนอกปฏิบัติงานเขียนแบบ (กองช่าง) เป็นระยะเวลา ๓ เดือน(เริ่ม ๑ มกราคม ๒๕๖๘ - ๓๑ มีนาคม ๒๕๖๘) ประจำองค์การบริหารส่วนตำบลเสม็จ อำเภอสำโรงทาบ จังหวัดสุรินทร์</t>
  </si>
  <si>
    <t>นางสาวพิชามญชุ์ สีดาลี</t>
  </si>
  <si>
    <t>A32/2568</t>
  </si>
  <si>
    <t>จ้างเหมาบริการบุคคลภายนอกปฏิบัติงานด้านงานไฟฟ้าสาธารณะ (กองช่าง) เป็นระยะเวลา ๓ เดือน(เริ่ม ๑ มกราคม ๒๕๖๘ - ๓๑ มีนาคม ๒๕๖๘) ประจำองค์การบริหารส่วนตำบลเสม็จ อำเภอสำโรงทาบ จังหวัดสุรินทร์</t>
  </si>
  <si>
    <t>A33/2568</t>
  </si>
  <si>
    <t>จ้างเหมาบริการบุคคลภายนอกทำความสะอาดศูนย์พัฒนาเด็กเล็กบ้านสังแก เป็นเวลา ๓ เดือน (เริ่ม ๑ มกราคม ๒๕๖๘ - ๓๑ มีนาคม ๒๕๖๘) องค์การบริหารส่วนตำบลเสม็จ อำเภอสำโรงทาบ จังหวัดสุรินทร์</t>
  </si>
  <si>
    <t>นางสาวจันทรา จารัตน์</t>
  </si>
  <si>
    <t>A29/2568</t>
  </si>
  <si>
    <t>จ้างเหมาบริการบุคคลภายนอกทำความสะอาดศูนย์พัฒนาเด็กเล็กบ้านหนองม้า เป็นเวลา ๓ เดือน (เริ่ม ๑ มกราคม ๒๕๖๘ - ๓๑ มีนาคม ๒๕๖๘) องค์การบริหารส่วนตำบลเสม็จ อำเภอสำโรงทาบ จังหวัดสุรินทร์</t>
  </si>
  <si>
    <t>A30/2568</t>
  </si>
  <si>
    <t>จ้างเหมาบริการบุคคลภายนอกปฏิบัติงาน ตำแหน่งอาสาสมัครฉุกเฉินการแพทย์ (นายศรัณ สาทิพจันทร์) เป็นเวลา ๓ เดือน (เริ่ม ๑ มกราคม ๒๕๖๘ - ๓๑ มีนาคม ๒๕๖๘) ประจำองค์การบริหารส่วนตำบลเสม็จ อำเภอสำโรงทาบ จังหวัดสุรินทร์</t>
  </si>
  <si>
    <t>A25/2568</t>
  </si>
  <si>
    <t>จ้างเหมาบริการบุคคลภายนอกปฏิบัติงาน ตำแหน่งอาสาสมัครฉุกเฉินการแพทย์ (นายนันทวัฒน์ ทองทา) เป็นเวลา ๓ เดือน (เริ่ม ๑ มกราคม ๒๕๖๘ - ๓๑ มีนาคม ๒๕๖๘) ประจำองค์การบริหารส่วนตำบลเสม็จ อำเภอสำโรงทาบ จังหวัดสุรินทร์</t>
  </si>
  <si>
    <t>A26/2568</t>
  </si>
  <si>
    <t>จ้างเหมาบริการบุคคลภายนอกปฏิบัติงาน ตำแหน่งอาสาสมัครฉุกเฉินการแพทย์ (นายวัชรินทร์ พางาม) เป็นเวลา ๓ เดือน (เริ่ม ๑ มกราคม ๒๕๖๘ - ๓๑ มีนาคม ๒๕๖๘) ประจำองค์การบริหารส่วนตำบลเสม็จ อำเภอสำโรงทาบ จังหวัดสุรินทร์</t>
  </si>
  <si>
    <t>A27/2568</t>
  </si>
  <si>
    <t>จ้างเหมาบริการบุคคลภายนอกปฏิบัติงาน ตำแหน่งอาสาสมัครฉุกเฉินการแพทย์ (นายสาโรจน์ จินพละ) เป็นเวลา ๓ เดือน (เริ่ม ๑ มกราคม ๒๕๖๘ - ๓๑ มีนาคม ๒๕๖๘) ประจำองค์การบริหารส่วนตำบลเสม็จ อำเภอสำโรงทาบ จังหวัดสุรินทร์</t>
  </si>
  <si>
    <t>นายสาโรจน์ จินพละ</t>
  </si>
  <si>
    <t>A28/2568</t>
  </si>
  <si>
    <t>บริษัท เอเอส ซิสเต็ม จำกัด</t>
  </si>
  <si>
    <t>A35/2568</t>
  </si>
  <si>
    <t>E02/2568</t>
  </si>
  <si>
    <t>จ้างเหมาบริการบุคคลภายนอกปฏิบัติงานแม่บ้าน เป็นเวลา ๓ เดือน (เริ่มเดือน ๗ มกราคม ๒๕๖๘ ถึงวันที่ ๓๑ มีนาคม ๒๕๖๘) ประจำองค์การบริหารส่วนตำบลเสม็จ อำเภอสำโรงทาบ จังหวัดสุรินทร</t>
  </si>
  <si>
    <t>นางสาวมาลัย แอ่งสุข</t>
  </si>
  <si>
    <t>A34/2568</t>
  </si>
  <si>
    <t>ซื้อวัสดุไฟฟ้าและวิทยุ จำนวน ๖๕ รายการ องค์การบริหารส่วนตำบลเสม็จ อำเภอสำโรงทาบ จังหวัดสุรินทร์</t>
  </si>
  <si>
    <t>เสียงไพศาล</t>
  </si>
  <si>
    <t>B03/2568</t>
  </si>
  <si>
    <t>จ้างโครงการปรับปรุงถนนดินลงหินคลุก สายทางจากปู่ตาบ้านหนองม้า หมูที่ 2 ไปห้วยหว้า ตำบลเสม็จ อำเภอสำโรงทาบ จังหวัดสุรินทร์</t>
  </si>
  <si>
    <t>A36/2568</t>
  </si>
  <si>
    <t>ซื้อครุภัณฑ์การเกษตร (ปั๊มหอยโข่ง) องค์การบริหารส่วนตำบลเสม็จ อำเภอสำโรงทาบ จังหวัดสุรินทร์</t>
  </si>
  <si>
    <t>มารุ่งเรือง</t>
  </si>
  <si>
    <t>B04/2568</t>
  </si>
  <si>
    <t>เจษฎาก่อสร้าง</t>
  </si>
  <si>
    <t>B05/2568</t>
  </si>
  <si>
    <t>ห้างหุ้นส่วนจำกัด แอดวานซ์โซลูชั่นโอเอ</t>
  </si>
  <si>
    <t>2/2568</t>
  </si>
  <si>
    <t>ซื้อโครงการพัฒนาแหล่งท่องเที่ยวภายในตำบลเสม็จ บ้านโนนชัย บ้านเสม็จ บ้านหนองม้า บ้านโนนชัย บ้านหนองพรม โดยติดตั้งโคมไฟถนนแอลอีดีบัญชีนวัตกรรมไทย จำนวน 161 ชุด องค์การบริหารส่วนตำบลเสม็จ อำเภอสำโรงทาบ จังหวัดสุรินทร์</t>
  </si>
  <si>
    <t>บริษัท เอสพีซี ไอที จำกัด</t>
  </si>
  <si>
    <t>1. บริษัท เอสพีซี ไอที จำกัด
2. บริษัท ซันไลท์ อีเล็คทรอนิคส์ (ประเทศไทย) จำกัด
3. บริษัท แอลอีดี ไล้ท์ติ้ง จำกัด</t>
  </si>
  <si>
    <t>9,980,390.00
9,982,000.00
9,982,000.00</t>
  </si>
  <si>
    <t>CB01/2568</t>
  </si>
  <si>
    <t>เป็นผู้มีคุณสมบัติและข้อเสนอทางเทคนิค
 ถูกต้องครบถ้วนและเป็นผู้เสนอราคา
 ต่ำ สุด</t>
  </si>
  <si>
    <t>หจก.โยพาณิชย์</t>
  </si>
  <si>
    <t>B06/2568</t>
  </si>
  <si>
    <t>จ้างซ่อมบำรุงรถบรรทุกน้ำเอนกประสงค์ ตามหมายเลขครุภัณฑ์ 003 63 0001 องค์การบริหารส่วนตำบลเสม็จ อำเภอสำโรงทาบ จังหวัดสุรินทร์</t>
  </si>
  <si>
    <t>อู่เชน เซอร์วิส</t>
  </si>
  <si>
    <t>จ้างโครงการปรับปรุงขุดลอกหนองคูแก้ว พิกัดโครงการ หมู่ที่ ๓ บ้านสังแก ตำบลเสม็จ อำเภอสำโรงทาบ จังหวัดสุรินทร์ ปริมาณงาน กว้าง ๔๕ เมตร ยาว ๑๐๐ เมตร ลึกโดยเฉลี่ย ๑.๓๐ เมตร หรือปริมาตรดินขุดไม่น้อยกว่า ๗,๔๐๒.๔๕ ลบ.ม.</t>
  </si>
  <si>
    <t>สนิท คำผาย</t>
  </si>
  <si>
    <t>E03/2568</t>
  </si>
  <si>
    <t>ร้าน เสียงไพศาล</t>
  </si>
  <si>
    <t>B07/2568</t>
  </si>
  <si>
    <t>ซื้อวัสดุไฟฟ้า จำนวน 20 รายการ องค์การบริหารส่วนตำบลเสม็จ อำเภอสำโรงทาบ จังหวัดสุรินทร์</t>
  </si>
  <si>
    <t>ซื้อครุภัณฑ์โรงงาน จำนวน 2 รายการ องค์การบริหารส่วนตำบลเสม็จ อำเภอสำโรงทาบ จังหวัดสุรินทร์</t>
  </si>
  <si>
    <t>B08/2568</t>
  </si>
  <si>
    <t>B09/2568</t>
  </si>
  <si>
    <t>ห้างหุ้นส่วนจำกัด เน๊ต เฟอร์นิเจอร์</t>
  </si>
  <si>
    <t>B10/2568</t>
  </si>
  <si>
    <t>B11/2568</t>
  </si>
  <si>
    <t>จ้างเหมาบริการบุคคลภายนอกปฏิบัติงานคนงานประจำรถบรรทุกน้ำเอนกประสงค์ (นายเอกณรงค์ บึงแก้ว) เดือนเมษายน ๒๕๖๘ เริ่มเดือน ๑ เมษายน ๒๕๖๘ - ๓๐ เมษายน ๒๕๖๘ ประจำองค์การบริหารส่วนตำบลเสม็จ อำเภอสำโรงทาบ จังหวัดสุรินทร</t>
  </si>
  <si>
    <t>จ้างเหมาบริการบุคคลภายนอกปฏิบัติงาน ตำแหน่งอาสาสมัครฉุกเฉินการแพทย์ (นายสมศักดิ์ อาจชมภู) เป็นเวลา ๓ เดือน (เริ่ม ๑ มกราคม ๒๕๖๘ - ๓๑ มีนาคม ๒๕๖๘) ประจำองค์การบริหารส่วนตำบลเสม็จ อำเภอสำโรงทาบ จังหวัดสุรินทร์</t>
  </si>
  <si>
    <t>จ้างเหมาบริการค่าเวทีและเครื่องเสียง พร้อมรื้อถอน ตามโครงการจัดงานประเพณีวันลอยกระทง องค์การบริหารส่วนตำบลเสม็จ อำเภอสำโรงทาบ จังหวัดสุรินทร</t>
  </si>
  <si>
    <t>จ้างเหมาซ่อมบำรุงรถจักยานยนต์ จำนวน 1 คัน ตามหมายเลขครุภัณฑ์ 009 48 0001</t>
  </si>
  <si>
    <t>ซื้อโต๊ะหมู่บูชา ขนาด หมู่ 7 จำนวน 1 ชุด องค์การบริหารส่วนตำบลเสม็จ อำเภอสำโรงทาบ จังหวัดสุรินทร์</t>
  </si>
  <si>
    <t>ซื้อครุภัณฑ์สำนักงาน จำนวน 3 รายการ องค์การบริหารส่วนตำบลเสม็จ อำเภอสำโรงทาบ จังหวัดสุรินทร์</t>
  </si>
  <si>
    <t>ซื้อบันไดสไลด์ 14 ฟุต (28 ขั้น) จำนวน 1 อัน องค์การบริหารส่วนตำบลเสม็จ อำเภอสำโรงทาบ จังหวัดสุรินทร์</t>
  </si>
  <si>
    <t>ซื้อกล่องพลาสติกมีล้อ จำนวน 26 ใบ องค์การบริหารส่วนตำบลเสม็จ อำเภอสำโรง ทาบ จังหวัดสุรินทร์</t>
  </si>
  <si>
    <t>เช่าเครื่องถ่ายเอกสาร จำนวน ๑ เครื่อง เป็นเวลา ๘ เดือน (เริ่มเดือนกุมภาพันธ์ - กันยายน ๒๕๖๘) ประจำองค์การบริหารส่วนตำบลเสม็จ อำเภอสำโรงทาบ จังหวัดสุรินทร์</t>
  </si>
  <si>
    <t>ซื้อวัสดุก่อสร้าง จำนวน 11 รายการ องค์การบริหารส่วนตำบลเสม็จ อำเภอสำโรงทาบ จังหวัดสุรินทร์</t>
  </si>
  <si>
    <t>โครงการก่อสร้างถนนดินสายทางบ้านโนนชัย (เริ่มจากบ้านนางไลย์ ทองเจือ - สิ้นสุด ศาลปู่ตา) หมู่ที่ ๕ บ้านโนนชัย ตำบลเสม็จ อำเภอสำโรงทาบ จังหวัดสุรินทร์</t>
  </si>
  <si>
    <t>จ้างเหมาปรับปรุงเว็บไซต์องค์การบริหารส่วนตำบลเสม็จ อำเภอสำโรงทาบ จังหวัดสุรินทร์</t>
  </si>
  <si>
    <t>ซื้อวัสดุก่อสร้าง จำนวน 22 รายการ องค์การบริหารส่วนตำบลเสม็จ อำเภอสำโรงทาบ จังหวัดสุรินทร์</t>
  </si>
  <si>
    <t>B12/25668</t>
  </si>
  <si>
    <t>A42/2568</t>
  </si>
  <si>
    <t>บริษัท เจริญผลมอเตอร์เซลส์สุรินทร์ จำกัด</t>
  </si>
  <si>
    <t>A40/2568</t>
  </si>
  <si>
    <t>จ้างซ่อมบำรุงรักษารถยนต์ส่วนกลาง ทะเบียน กบ2193 สุรินทร์ หมายเลขครุภัณฑ์ 001 66 0002</t>
  </si>
  <si>
    <t>A41/2568</t>
  </si>
  <si>
    <t>จ้างเหมาบริการบุคคลภายนอกปฏิบัติงานแม่บ้าน เดือนเมษายน ๒๕๖๘ ประจำองค์การบริหารส่วนตำบลเสม็จ อำเภอสำโรงทาบ จังหวัดสุรินทร์</t>
  </si>
  <si>
    <t>A55/2568</t>
  </si>
  <si>
    <t>จ้างเหมาบริการบุคคลภายนอกทำความสะอาดศูนย์พัฒนาเด็กเล็กบ้านหนองม้า เดือนเมษายน ๒๕๖๘ องค์การบริหารส่วนตำบลเสม็จ อำเภอสำโรงทาบ จังหวัดสุรินทร์</t>
  </si>
  <si>
    <t>A54/2568</t>
  </si>
  <si>
    <t>จ้างเหมาบริการบุคคลภายนอกปฏิบัติงานคนงานประจำรถบรรทุกน้ำเอนกประสงค์ (นายมณี สาทิพจันทร์) เดือนเมษายน ๒๕๖๘ เริ่มเดือน ๑ เมษายน ๒๕๖๘ - ๓๐ เมษายน ๒๕๖๘ ประจำองค์การบริหารส่วนตำบลเสม็จ อำเภอสำโรงทาบ จังหวัดสุรินทร์</t>
  </si>
  <si>
    <t>A43/2568</t>
  </si>
  <si>
    <t>จ้างเหมาบริการบุคคลภายนอกปฏิบัติงาน ตำแหน่งอาสาสมัครฉุกเฉินการแพทย์ (นายสมศักดิ์ อาจชมภู) เดือนเมษายน ๒๕๖๘ ประจำองค์การบริหารส่วนตำบลเสม็จ อำเภอสำโรงทาบ จังหวัดสุรินทร์</t>
  </si>
  <si>
    <t>A44/2568</t>
  </si>
  <si>
    <t>จ้างเหมาบริการบุคคลภายนอกปฏิบัติงาน ตำแหน่งอาสาสมัครฉุกเฉินการแพทย์ (นายไพรบูลย์ คุชิตา) เดือนเมษายน ๒๕๖๘ ประจำองค์การบริหารส่วนตำบลเสม็จ อำเภอสำโรงทาบ จังหวัดสุรินทร์</t>
  </si>
  <si>
    <t>A45/2568</t>
  </si>
  <si>
    <t>จ้างเหมาบริการบุคคลภายนอกปฏิบัติงาน ตำแหน่งอาสาสมัครฉุกเฉินการแพทย์ (นายศรัณ สาทิพจันทร์) เดือนเมษายน ๒๕๖๘ ประจำองค์การบริหารส่วนตำบลเสม็จ อำเภอสำโรงทาบ จังหวัดสุรินทร</t>
  </si>
  <si>
    <t>A46/2568</t>
  </si>
  <si>
    <t>้างเหมาบริการบุคคลภายนอกปฏิบัติงานแม่บ้าน เป็นเวลา ๓ เดือน (เริ่มเดือนตุลาคม ๒๕๖๗ - ธันวาคม ๒๕๖๗) ประจำองค์การบริหารส่วนตำบลเสม็จ อำเภอสำโรงทาบ จังหวัดสุรินทร์</t>
  </si>
  <si>
    <t>นางเพียงใจ พางาม</t>
  </si>
  <si>
    <t>A01/2568</t>
  </si>
  <si>
    <t>จ้างเหมาบริการบุคคลภายนอกปฏิบัติงาน ตำแหน่งอาสาสมัครฉุกเฉินการแพทย์ (นายนันทวัฒน์ ทองทา) เดือนเมษายน ๒๕๖๘ ประจำองค์การบริหารส่วนตำบลเสม็จ อำเภอสำโรงทาบ จังหวัดสุรินทร์</t>
  </si>
  <si>
    <t>A47/2568</t>
  </si>
  <si>
    <t>จ้างเหมาบริการบุคคลภายนอกปฏิบัติงาน ตำแหน่งอาสาสมัครฉุกเฉินการแพทย์ (นายวัชรินทร์ พางาม) เดือนเมษายน ๒๕๖๘ ประจำองค์การบริหารส่วนตำบลเสม็จ อำเภอสำโรงทาบ จังหวัดสุรินทร์</t>
  </si>
  <si>
    <t>A48/2568</t>
  </si>
  <si>
    <t>จ้างเหมาบริการบุคคลภายนอกปฏิบัติงาน ตำแหน่งอาสาสมัครฉุกเฉินการแพทย์ (นายสาโรจน์ จินพละ) เดือนเมษายน ๒๕๖๘ ประจำองค์การบริหารส่วนตำบลเสม็จ อำเภอสำโรงทาบ จังหวัดสุรินทร์</t>
  </si>
  <si>
    <t>A49/2568</t>
  </si>
  <si>
    <t>จ้างเหมาบริการบุคคลภายนอกปฏิบัติงานเขียนแบบ (กองช่าง) เดือนเมษายน ๒๕๖๘ ประจำองค์การบริหารส่วนตำบลเสม็จ อำเภอสำโรงทาบ จังหวัดสุรินทร์</t>
  </si>
  <si>
    <t>A50/2568</t>
  </si>
  <si>
    <t>จ้างเหมาบริการบุคคลภายนอกปฏิบัติงานด้านไฟฟ้าสาธารณะ (กองช่าง) เดือนเมษายน ๒๕๖๘ ประจำองค์การบริหารส่วนตำบลเสม็จ อำเภอสำโรงทาบ จังหวัดสุรินทร์</t>
  </si>
  <si>
    <t>A51/2568</t>
  </si>
  <si>
    <t>จ้างเหมาบริการบุคคลภายนอกปฏิบัติงานคนสวน เดือนเมษายน ๒๕๖๘ ประจำองค์การบริหารส่วนตำบลเสม็จ อำเภอสำโรงทาบ จังหวัดสุรินทร์</t>
  </si>
  <si>
    <t>A52/2568</t>
  </si>
  <si>
    <t>จ้างเหมาบริการบุคคลภายนอกทำความสะอาดศูนย์พัฒนาเด็กเล็กบ้านสังแก เดือนเมษายน ๒๕๖๘ องค์การบริหารส่วนตำบลเสม็จ อำเภอสำโรงทาบ จังหวัดสุรินทร์</t>
  </si>
  <si>
    <t>A53/2568</t>
  </si>
  <si>
    <t>วิธีประกาศเชิญชวนทั่วไป</t>
  </si>
  <si>
    <t>ซื้อวัสดุก่อสร้างตามโครงการปรับสภาพแวดล้อมและสิ่งอำนวยความสะดวกของผู้สูงอายุให้เหมาะสม และปลอดภัย ประจำปีงบประมาณ พ.ศ.2568</t>
  </si>
  <si>
    <t>ห้างหุ้นส่วนจำกัด คงค้าไม้</t>
  </si>
  <si>
    <t>B13/2568</t>
  </si>
  <si>
    <t>จ้างโครงการก่อสร้างรางระบายน้ำคอนกรีตเสริมเหล็ก ฝาปิดตะแกรงภายในหมู่บ้านสองห้อง (จากบ้านนางคัมภีร์ ประวาสุข - สวนนางสวีวัล นิลจันทร์) ปริมาณงาน กว้าง 0.50 เมตร ลึกโดยเฉลี่ย 0.50 เมตร ยาว 90 เมตร</t>
  </si>
  <si>
    <t>E04/2568</t>
  </si>
  <si>
    <t>จ้างโครงการก่อสร้างระบบกรองน้ำประปาหมู่บ้าน แบบผิวดิน หมู่ที่ 8 บ้านศรีสวัสดิ์ ตำบลเสม็จ อำเภอสำโรงทาบ จังหวัดสุรินทร์</t>
  </si>
  <si>
    <t>ห้างหุ้นส่วนจำกัด เค ทู คอนสตรัคชั่น</t>
  </si>
  <si>
    <t>E05/2568</t>
  </si>
  <si>
    <t>เอ็นบีดีไซน์</t>
  </si>
  <si>
    <t>A56/2568</t>
  </si>
  <si>
    <t>จ้างปรับปรุงถนนลงหินคลุกสายบ้านเสม็จไปห้วยหว้า (จากหนองเสม็จไปห้วยหว้า) ตำบลเสม็จ อำเภอสำโรงทาบ จังหวัดสุรินทร์</t>
  </si>
  <si>
    <t>จ้างเหมาจัดทำป้ายประชาสัมพันธ์ ตามโครงการรณรงค์ลดอุบัติเหตุเทศกาลสงกรานต์</t>
  </si>
  <si>
    <t>ป.ทวีโชค</t>
  </si>
  <si>
    <t>A57/2568</t>
  </si>
  <si>
    <t xml:space="preserve">1. ห้างหุ้นส่วนจำกัด ประเสริฐนวกิจ
2. ห้างหุ้นส่วนจำกัด บุญเฮียงทรัพย์ทวี 24 
3. บริษัท ดิอานนท์ พร็อพเพอร์ตี้ จำกัด
4. ห้างหุ้นส่วนจำกัด ศีขร เอ.พี ก่อสร้าง
5. หจก.รุ่งเรืองชัยสุรินทร์ก่อสร้าง
6. ห้างหุ้นส่วนจำกัด ทองพันล้าน
7. หจก.ชุดารัตน์สินรินทร์ ก่อสร้าง
8. หจก.เจพีพี คอนสตรัคชั่น 2022 
9. บริษัท ศิวพรคอนกรีต จำกัด
10. บริษัท ทรัพย์วิบูลย์ คอนสตรัคชั่น จำกัด
11. บ.พรอสเพอเริส เทรดพลัส 1998 จำกัด
12. บริษัท สุรินทร์อมรวัฒน์ก่อสร้าง จำกัด
13. บริษัท ทวีสินคอนกรีต จำกัด
14. ห้างหุ้นส่วนจำกัด จิระประภาก่อสร้าง 
15. ห้างหุ้นส่วนจำกัด สิณารัตน์ก่อสร้าง
16. ห้างหุ้นส่วนจำกัด 3 บ.ใบใหญ่ ก่อสร้าง
17. ห้างหุ้นส่วนจำกัด วีรภัทร การก่อสร้าง
</t>
  </si>
  <si>
    <t>775,800.00
800,000.00
840,000.00
880,000.00
686,000.00
542,500.00
620,000.00
582,000.00
567,000.00
522,500.00
790,000.00
630,000.00
850,000.00
775,000.00
787,000.00
810,280.00
799,860.00</t>
  </si>
  <si>
    <t>ห้างหุ้นส่วนจำกัด ทองพันล้าน</t>
  </si>
  <si>
    <t>EB02/2568</t>
  </si>
  <si>
    <t>เป็นผู้มีคุณสมบัติและข้อเสนอทางเทคนิค 
ถูกต้องครบถ้วนและเป็นผู้เสนอราคา ต่ำ สุด</t>
  </si>
  <si>
    <t>จ้างก่อสร้างปรับปรุงถนนคอนกรีตเสริมเหล็กปูทับผิวจราจรเดิมในหมู่ที่บ้านเสม็จ หมู่ที่ 1 (จากข้างบ้านนายอัศวิน บุญมาก - สามแยกคอกวัวนายบุญโฮม ทองทา) กว้าง 5.00 เมตร ยาว 250.00 เมตร หนา 0.15 เมตร หรือมีพื้นที่ผิวจราจรไม่น้อยกว่า 1,250.00 ตารางเมตร องค์การบริหารส่วนตำบลเสม็จ อำเภอสำโรงทาบ จังหวัดสุรินทร์</t>
  </si>
  <si>
    <t>จ้างเหมาบริการบุคคลภายนอกปฏิบัติงานคนงานประจำรถบรรทุกน้ำเอนกประสงค์ (นายมณี สาทิพจันทร์) เดือนพฤษภาคม ๒๕๖๘ ประจำองค์การบริหารส่วนตำบลเสม็จ อำเภอสำโรงทาบ จังหวัดสุรินทร์</t>
  </si>
  <si>
    <t>A62/2568</t>
  </si>
  <si>
    <t>จ้างเหมาบริการบุคคลภายนอกปฏิบัติงานเขียนแบบ (กองช่าง) เดือนพฤษภาคม ๒๕๖๘ ประจำองค์การบริหารส่วนตำบลเสม็จ อำเภอสำโรงทาบ จังหวัดสุรินทร์ โดยวิธีเฉพาะเจาะจง</t>
  </si>
  <si>
    <t>A69/2568</t>
  </si>
  <si>
    <t>จ้างเหมาบริการบุคคลภายนอกปฏิบัติงานแม่บ้าน เดือนพฤษภาคม ๒๕๖๘ ประจำองค์การบริหารส่วนตำบลเสม็จ อำเภอสำโรงทาบ จังหวัดสุรินทร์</t>
  </si>
  <si>
    <t>A60/2568</t>
  </si>
  <si>
    <t>จ้างเหมาบริการบุคคลภายนอกปฏิบัติงานคนงานประจำรถบรรทุกน้ำเอนกประสงค์ (นายเอกณรงค์ บึงแก้ว) เดือนพฤษภาคม ๒๕๖๘ ประจำองค์การบริหารส่วนตำบลเสม็จ อำเภอสำโรงทาบ จังหวัดสุรินทร์</t>
  </si>
  <si>
    <t>A61/2568</t>
  </si>
  <si>
    <t>จ้างเหมาบริการบุคคลภายนอกปฏิบัติงาน ตำแหน่งอาสาสมัครฉุกเฉินการแพทย์ (นายสมศักดิ์ อาจชมภู) เดือนพฤษภาคม ๒๕๖๘ ประจำองค์การบริหารส่วนตำบลเสม็จ อำเภอสำโรงทาบ จังหวัดสุรินทร์</t>
  </si>
  <si>
    <t>A63/2568</t>
  </si>
  <si>
    <t>จ้างเหมาบริการบุคคลภายนอกปฏิบัติงาน ตำแหน่งอาสาสมัครฉุกเฉินการแพทย์ (นายไพรบูลย์ คุชิตา) เดือนพฤษภาคม ๒๕๖๘ ประจำองค์การบริหารส่วนตำบลเสม็จ อำเภอสำโรงทาบ จังหวัดสุรินทร์</t>
  </si>
  <si>
    <t>A64/2569</t>
  </si>
  <si>
    <t>จ้างเหมาบริการบุคคลภายนอกปฏิบัติงาน ตำแหน่งอาสาสมัครฉุกเฉินการแพทย์ (นายศรัณ สาทิพจันทร์) เดือนพฤษภาคม ๒๕๖๘ ประจำองค์การบริหารส่วนตำบลเสม็จ อำเภอสำโรงทาบ จังหวัดสุรินทร์</t>
  </si>
  <si>
    <t>A65/2568</t>
  </si>
  <si>
    <t>จ้างเหมาบริการบุคคลภายนอกปฏิบัติงาน ตำแหน่งอาสาสมัครฉุกเฉินการแพทย์ (นายนันทวัฒน์ ทองทา) เดือนพฤษภาคม ๒๕๖๘ ประจำองค์การบริหารส่วนตำบลเสม็จ อำเภอสำโรงทาบ จังหวัดสุรินทร์</t>
  </si>
  <si>
    <t>A66/2568</t>
  </si>
  <si>
    <t>จ้างเหมาบริการบุคคลภายนอกปฏิบัติงานด้านไฟฟ้าสาธารณะ (กองช่าง) เดือนพฤษภาคม ๒๕๖๘ ประจำองค์การบริหารส่วนตำบลเสม็จ อำเภอสำโรงทาบ จังหวัดสุรินทร์</t>
  </si>
  <si>
    <t>A70/2568</t>
  </si>
  <si>
    <t>จ้างเหมาบริการบุคคลภายนอกปฏิบัติงานทำความสะอาดประจำศูนย์พัฒนาเด็กเล็กบ้านหนองม้า เดือนพฤษภาคม พ.ศ.๒๕๖๘ ประจำองค์การบริหารส่วนตำบลเสม็จ อำเภอสำโรงทาบ จังหวัดสุรินทร์</t>
  </si>
  <si>
    <t>A73/2568</t>
  </si>
  <si>
    <t>จ้างเหมาบริการบุคคลภายนอกปฏิบัติงานทำความสะอาดประจำศูนย์พัฒนาเด็กเล็กบ้านสังแก เดือนพฤษภาคม พ.ศ.๒๕๖๘ ประจำองค์การบริหารส่วนตำบลเสม็จ อำเภอสำโรงทาบ จังหวัดสุรินทร</t>
  </si>
  <si>
    <t>A72/2568</t>
  </si>
  <si>
    <t>จ้างเหมาบริการบุคคลภายนอกปฏิบัติงานคนสวน เดือนพฤษภาคม พ.ศ.๒๕๖๘ ประจำองค์การบริหารส่วนตำบลเสม็จ อำเภอสำโรงทาบ จังหวัดสุรินทร์</t>
  </si>
  <si>
    <t>A71/2568</t>
  </si>
  <si>
    <t>จ้างเหมาบริการบุคคลภายนอกปฏิบัติงาน ตำแหน่งอาสาสมัครฉุกเฉินการแพทย์ (นายสาโรจน์ จินพละ) เดือนพฤษภาคม ๒๕๖๘ ประจำองค์การบริหารส่วนตำบลเสม็จ อำเภอสำโรงทาบ จังหวัดสุรินทร์</t>
  </si>
  <si>
    <t>A68/2568</t>
  </si>
  <si>
    <t>จ้างเหมาบริการบุคคลภายนอกปฏิบัติงาน ตำแหน่งอาสาสมัครฉุกเฉินการแพทย์ (นายวัชรินทร์ พางาม) เดือนพฤษภาคม ๒๕๖๘ ประจำองค์การบริหารส่วนตำบลเสม็จ อำเภอสำโรงทาบ จังหวัดสุรินทร์</t>
  </si>
  <si>
    <t>A67/2568</t>
  </si>
  <si>
    <t>จ้างเหมาซ่อมแอร์รถพยาบาลฉุกเฉิน (แบบกระบะ) ทะเบียน กธ 70 สุรินทร์ หมายเลขครุภัณฑ์ 011 62 0001 โดยวิธีเฉพาะเจาะจง</t>
  </si>
  <si>
    <t>A74/2568</t>
  </si>
  <si>
    <t>ซื้อวัคซีนและอุปกรณ์การฉีดวัคซีนป้องกันโรคพิษสุนัขบ้าสำหรับสุนัขและแมว ตามโครงการสัตว์ปลอดโรค คนปลอดภัย จากโรคพิษสุนัขบ้า ประจำปีงบประมาณ ๒๕๖๘</t>
  </si>
  <si>
    <t>บริษัท เอสเค ซัพพลาย อินเตอร์กรุ๊ป จำกัด</t>
  </si>
  <si>
    <t>B14/2568</t>
  </si>
  <si>
    <t>จ้างผู้ฉีดวัคซีนป้องกันโรคพิษสุนัขบ้า ตามโครงการสัตว์ปลอดโรค คนปลอดภัย จากโรคพิษสุนัขบ้า ประจำปีงบประมาณ ๒๕๖๘</t>
  </si>
  <si>
    <t>นายสมหวัง คุชิตา</t>
  </si>
  <si>
    <t>A75/2568</t>
  </si>
  <si>
    <t>ซื้อวัสดุสำนักงาน องค์การบริหารส่วนตำบลเสม็จ อำเภอสำโรงทาบ จังหวัดสุรินทร์</t>
  </si>
  <si>
    <t>B15/2568</t>
  </si>
  <si>
    <t>้างเหมาโครงการขุดร่องระบายน้ำ หมู่ที่ 1 และหมู่ที่ 7 บ้านหนองพรม ตำบลเสม็จ อำเภอสำโรงทาบ จังหวัดสุรินทร</t>
  </si>
  <si>
    <t>A77/2568</t>
  </si>
  <si>
    <t>ร้านแสงทองวัสดุ</t>
  </si>
  <si>
    <t>จ้างโครงการซ่อมแซมถนนคอนกรีตเสริมเหล็กภายในหมู่บ้านตาก่ำ ตำบลเสม็จ อำเภอสำโรงทาบ จังหวัดสุรินทร์</t>
  </si>
  <si>
    <t>A76/2568</t>
  </si>
  <si>
    <t>ซื้อวัสดุสำนักงานกองช่าง จำนวน 25 รายการ องค์การบริหารส่วนตำบลเสม็จ อำเภอสำโรงทาบ จังหวัดสุรินทร</t>
  </si>
  <si>
    <t>ร้านรักฮะ</t>
  </si>
  <si>
    <t>B18/2568</t>
  </si>
  <si>
    <t>ซื้อวัสดุสำนักงานกองคลัง จำนวน 23 รายการ องค์การบริหารส่วนตำบลเสม็จ อำเภอสำโรงทาบ จังหวัดสุรินทร์</t>
  </si>
  <si>
    <t>B17/2568</t>
  </si>
  <si>
    <t>ซื้อวัสดุงานบ้านงานครัว จำนวน 17 รายการ องค์การบริหารส่วนตำบลเสม็จ อำเภอสำโรงทาบ จังหวัดสุรินทร์</t>
  </si>
  <si>
    <t>B19/256</t>
  </si>
  <si>
    <t>ซื้อวัสดุสำนักงานสำนักปลัด จำนวน 31 รายการ องค์การบริหารส่วนตำบลเสม็จ อำเภอสำโรงทาบ จังหวัดสุรินทร์</t>
  </si>
  <si>
    <t>B16/2568</t>
  </si>
  <si>
    <t>ซื้อวัสดุคอมพิวเตอร์ จำนวน ๑๑ รายการ องค์การบริหารส่วนตำบลเสม็จ อำเภอสำโรงทาบ จังหวัดสุรินทร์</t>
  </si>
  <si>
    <t>B21/2568</t>
  </si>
  <si>
    <t>จ้างซ่อมเครื่องคอมพิวเตอร์และเครื่องปริ้นเตอร์ องค์การบริหารส่วนตำบลเสม็จ อำเภอสำโรงทาบ จังหวัดสุรินทร์</t>
  </si>
  <si>
    <t>A78/2568</t>
  </si>
  <si>
    <t>ซื้อครุภัณฑ์คอมพิวเตอร์หรืออิเล็กทรอนิกส์ จำนวน ๑ รายการ องค์การบริหารส่วนตำบลเสม็จ อำเภอสำโรงทาบ จังหวัดสุรินทร์</t>
  </si>
  <si>
    <t>B20/2568</t>
  </si>
  <si>
    <t>จ้างเหมาซ่อมรถพยาบาลฉุกเฉิน (แบบกระบะ) ทะเบียน กธ 70 สุรินทร์ หมายเลขครุภัณฑ์ 011 62 0001</t>
  </si>
  <si>
    <t>บริษัท โตโยต้าสุรินทร์ (1991) จำกัด</t>
  </si>
  <si>
    <t>A79/2568</t>
  </si>
  <si>
    <t>ซื้อพันธ์ุไม้ตามโครงการประชาปลูกป่า ประจำปีงบประมาณ ๒๕๖๘ องค์การบริหารส่วนตำบลเสม็จ อำเภอสำโรงทาบ จังหวัดสุรินทร์</t>
  </si>
  <si>
    <t>นาง สุเนตร หนองหว้า</t>
  </si>
  <si>
    <t>B22/2568</t>
  </si>
  <si>
    <t>จ้างเหมาบริการบุคคลภายนอกปฏิบัติงานแม่บ้าน เดือนมิถุนายน ๒๕๖๘ ประจำองค์การบริหารส่วนตำบลเสม็จ อำเภอสำโรงทาบ จังหวัดสุรินทร์</t>
  </si>
  <si>
    <t>A80/2568</t>
  </si>
  <si>
    <t>จ้างเหมาบริการบุคคลภายนอกปฏิบัติงาน ตำแหน่งอาสาสมัครฉุกเฉินการแพทย์ (นายสมศักดิ์ อาจชมภู) เดือนมิถุนายน ๒๕๖๘ ประจำองค์การบริหารส่วนตำบลเสม็จ อำเภอสำโรงทาบ จังหวัดสุรินทร์</t>
  </si>
  <si>
    <t>A83/2568</t>
  </si>
  <si>
    <t>จ้างเหมาบริการบุคคลภายนอกปฏิบัติงาน ตำแหน่งอาสาสมัครฉุกเฉินการแพทย์ (นายไพรบูลย์ คุชิตา) เดือนมิถุนายน ๒๕๖๘ ประจำองค์การบริหารส่วนตำบลเสม็จ อำเภอสำโรงทาบ จังหวัดสุรินทร์</t>
  </si>
  <si>
    <t>A84/2568</t>
  </si>
  <si>
    <t>จ้างเหมาบริการบุคคลภายนอกปฏิบัติงาน ตำแหน่งอาสาสมัครฉุกเฉินการแพทย์ (นายศรัณ สาทิพจันทร์) เดือนมิถุนายน ๒๕๖๘ ประจำองค์การบริหารส่วนตำบลเสม็จ อำเภอสำโรงทาบ จังหวัดสุรินทร์</t>
  </si>
  <si>
    <t>A85/2568</t>
  </si>
  <si>
    <t>จ้างเหมาบริการบุคคลภายนอกปฏิบัติงาน ตำแหน่งอาสาสมัครฉุกเฉินการแพทย์ (นายวัชรินทร์ พางาม) เดือนมิถุนายน ๒๕๖๘ ประจำองค์การบริหารส่วนตำบลเสม็จ อำเภอสำโรงทาบ จังหวัดสุรินทร์</t>
  </si>
  <si>
    <t>จ้างเหมาบริการบุคคลภายนอกปฏิบัติงาน ตำแหน่งอาสาสมัครฉุกเฉินการแพทย์ (นายสาโรจน์ จินพละ) เดือนมิถุนายน ๒๕๖๘ ประจำองค์การบริหารส่วนตำบลเสม็จ อำเภอสำโรงทาบ จังหวัดสุรินทร์</t>
  </si>
  <si>
    <t>A88/2568</t>
  </si>
  <si>
    <t>จ้างเหมาบริการบุคคลภายนอกปฏิบัติงานเขียนแบบ (กองช่าง) เดือนมิถุนายน ๒๕๖๘ ประจำองค์การบริหารส่วนตำบลเสม็จ อำเภอสำโรงทาบ จังหวัดสุรินทร์</t>
  </si>
  <si>
    <t>A89/2568</t>
  </si>
  <si>
    <t>จ้างเหมาบริการบุคคลภายนอกปฏิบัติงานด้านไฟฟ้าสาธารณะ (กองช่าง) เดือนมิถุนายน ๒๕๖๘ ประจำองค์การบริหารส่วนตำบลเสม็จ อำเภอสำโรงทาบ จังหวัดสุรินทร</t>
  </si>
  <si>
    <t>A90/2568</t>
  </si>
  <si>
    <t>้างเหมาบริการบุคคลภายนอกปฏิบัติงานคนสวน เดือนมิถุนายน พ.ศ.๒๕๖๘ ประจำองค์การบริหารส่วนตำบลเสม็จ อำเภอสำโรงทาบ จังหวัดสุรินทร</t>
  </si>
  <si>
    <t>A91/2568</t>
  </si>
  <si>
    <t>จ้างเหมาบริการบุคคลภายนอกปฏิบัติงานทำความสะอาดประจำศูนย์พัฒนาเด็กเล็กบ้านสังแก เดือนมิถุนายน พ.ศ.๒๕๖๘ ประจำองค์การบริหารส่วนตำบลเสม็จ อำเภอสำโรงทาบ จังหวัดสุรินทร์</t>
  </si>
  <si>
    <t>A92/2568</t>
  </si>
  <si>
    <t xml:space="preserve"> จ้างเหมาบริการบุคคลภายนอกปฏิบัติงานทำความสะอาดประจำศูนย์พัฒนาเด็กเล็กบ้านหนองม้า เดือนมิถุนายน พ.ศ.๒๕๖๘ ประจำองค์การบริหารส่วนตำบลเสม็จ อำเภอสำโรงทาบ
จังหวัดสุรินทร์ </t>
  </si>
  <si>
    <t>A93/2568</t>
  </si>
  <si>
    <t>จ้างเหมาบริการบุคคลภายนอกปฏิบัติงานคนงานประจำรถบรรทุกน้ำเอนกประสงค์ (นายเอกณรงค์ บึงแก้ว) เดือนมิถุนายน ๒๕๖๘ ประจำองค์การบริหารส่วนตำบลเสม็จ อำเภอสำโรงทาบ จังหวัดสุรินทร์</t>
  </si>
  <si>
    <t>A81/2568</t>
  </si>
  <si>
    <t>้างเหมาบริการบุคคลภายนอกปฏิบัติงานคนงานประจำรถบรรทุกน้ำเอนกประสงค์ (นายมณี สาทิพจันทร์) เดือนมิถุนายน ๒๕๖๘ ประจำองค์การบริหารส่วนตำบลเสม็จ อำเภอสำโรงทาบ จังหวัดสุรินทร์</t>
  </si>
  <si>
    <t>A82/2568</t>
  </si>
  <si>
    <t>จ้างเหมาบริการบุคคลภายนอกปฏิบัติงาน ตำแหน่งอาสาสมัครฉุกเฉินการแพทย์ (นายนันทวัฒน์ ทองทา) เดือนมิถุนายน ๒๕๖๘ ประจำองค์การบริหารส่วนตำบลเสม็จ อำเภอสำโรงทาบ จังหวัดสุรินทร์</t>
  </si>
  <si>
    <t>A86/2568</t>
  </si>
  <si>
    <t>ซื้ออาหารเสริม (นม) โรงเรียน เพื่อให้นักเรียนในเขตบริการขององค์การบริหารส่วนตำบลเสม็จ จำนวน ๒ แห่ง และนักเรียนของศูนย์พัฒนาเด็กเล็ก จำนวน ๒ แห่ง</t>
  </si>
  <si>
    <t>สหกรณ์โคนมปากช่อง จำกัด</t>
  </si>
  <si>
    <t>C04/2568</t>
  </si>
  <si>
    <t>จ้างโครงการก่อสร้างระบบประปาหมู่บ้านแบบผิวดิน สูบจ่ายตรง หมู่ที่ 7 บ้านหนองพรม ตำบลเสม็จ อำเภอสำโรงทาบ จังหวัดสุรินทร์</t>
  </si>
  <si>
    <t>ห้างหุ้นส่วนจำกัด สมศรีก่อสร้าง</t>
  </si>
  <si>
    <t>E06/2568</t>
  </si>
  <si>
    <t>B23/2568</t>
  </si>
  <si>
    <t>ซื้อครุภัณฑ์สำนักงาน จำนวน ๑ รายการ องค์การบริหารส่วนตำบลเสม็จ อำเภอสำโรงทาบ จังหวัดสุรินทร์</t>
  </si>
  <si>
    <t>ื้อน้ำยาพ่นยุง ทรายเทมีฟอสกำจัดลูกน้ำยุงลาย ตามโครงการรณรงค์และป้องกันโรคไข้เลือดออก องค์การบริหารส่วนตำบลเสม็จ อำเภอสำโรงทาบ จังหวัดสุรินทร์ ประจำปีงบประมาณ พ.ศ.๒๕๖๘</t>
  </si>
  <si>
    <t>B24/2568</t>
  </si>
  <si>
    <t>จ้างทำป้ายประชาสัมพันธ์ ห้ามทิ้งขยะ และป้ายประชาสัมพันธ์เนื่องในวันต่อต้านยาเสพติดโลก (๒๖ มิถุนายน) องค์การบริหารส่วนตำบลเสม็จ อำเภอสำโรงทาบ จังหวัดสุรินทร์</t>
  </si>
  <si>
    <t>A94/2568</t>
  </si>
  <si>
    <t>ซื้อวัสดุดับเพลิง องค์การบริหารส่ววัสดุดับเพลิง องค์การบริหารส่วนตำบลเสม็จ อำเภอสำโรงทาบ จังหวัดสุรินทร์</t>
  </si>
  <si>
    <t>ร้านมาตังค์ มินิมาร์ท</t>
  </si>
  <si>
    <t>B27/2568</t>
  </si>
  <si>
    <t>ซื้อวัสดุจราจร จำนวน ๒ รายการ องค์การบริหารส่วนตำบลเสม็จ อำเภอสำโรงทาบ จังหวัดสุรินทร์</t>
  </si>
  <si>
    <t>B26/2568</t>
  </si>
  <si>
    <t>ซื้อชุดดับเพลิง จำนวน ๒ ชุด องค์การบริหารส่วนตำบลเสม็จ อำเภอสำโรงทาบ จังหวัดสุรินทร์ </t>
  </si>
  <si>
    <t>B25/2568</t>
  </si>
  <si>
    <t>จ้างเหมาบริการบุคคลภายนอกปฏิบัติงานทำความสะอาดประจำศูนย์พัฒนาเด็กเล็กบ้านหนองม้า เดือนกรกฎาคม พ.ศ.๒๕๖๘ ประจำองค์การบริหารส่วนตำบลเสม็จ อำเภอสำโรงทาบ จังหวัดสุรินทร์</t>
  </si>
  <si>
    <t>A108/2568</t>
  </si>
  <si>
    <t>จ้างเหมาบริการบุคคลภายนอกปฏิบัติงานแม่บ้าน เดือนกรกฎาคม ๒๕๖๘ ประจำองค์การบริหารส่วนตำบลเสม็จ อำเภอสำโรงทาบ จังหวัดสุรินทร์</t>
  </si>
  <si>
    <t>จ้างเหมาบริการบุคคลภายนอกปฏิบัติงานคนงานประจำรถบรรทุกน้ำเอนกประสงค์ (นายเอกณรงค์ บึงแก้ว) เดือนกรกฎาคม ๒๕๖๘ ประจำองค์การบริหารส่วนตำบลเสม็จ อำเภอสำโรงทาบ จังหวัดสุรินทร์</t>
  </si>
  <si>
    <t>A96/2568</t>
  </si>
  <si>
    <t>A95/2568</t>
  </si>
  <si>
    <t>จ้างเหมาบริการบุคคลภายนอกปฏิบัติงานคนงานประจำรถบรรทุกน้ำเอนกประสงค์ (นายมณี สาทิพจันทร์) เดือนกรกฎาคม ๒๕๖๘ ประจำองค์การบริหารส่วนตำบลเสม็จ อำเภอสำโรงทาบ จังหวัดสุรินทร์</t>
  </si>
  <si>
    <t>A97/2568</t>
  </si>
  <si>
    <t>จ้างเหมาบริการบุคคลภายนอกปฏิบัติงาน ตำแหน่งอาสาสมัครฉุกเฉินการแพทย์ (นายสมศักดิ์ อาจชมภู) เดือนกรกฎาคม ๒๕๖๘ ประจำองค์การบริหารส่วนตำบลเสม็จ อำเภอสำโรงทาบ จังหวัดสุรินทร์</t>
  </si>
  <si>
    <t>A98/2568</t>
  </si>
  <si>
    <t>จ้างเหมาบริการบุคคลภายนอกปฏิบัติงาน ตำแหน่งอาสาสมัครฉุกเฉินการแพทย์ (นายศรัณ สาทิพจันทร์) เดือนกรกฎาคม ๒๕๖๘ ประจำองค์การบริหารส่วนตำบลเสม็จ อำเภอสำโรงทาบ จังหวัดสุรินทร์ </t>
  </si>
  <si>
    <t>A100/2568</t>
  </si>
  <si>
    <t>จ้างเหมาบริการบุคคลภายนอกปฏิบัติงาน ตำแหน่งอาสาสมัครฉุกเฉินการแพทย์ (นายไพรบูลย์ คุชิตา) เดือนกรกฎาคม ๒๕๖๘ ประจำองค์การบริหารส่วนตำบลเสม็จ อำเภอสำโรงทาบ จังหวัดสุรินทร์</t>
  </si>
  <si>
    <t>A99/2568</t>
  </si>
  <si>
    <t>จ้างเหมาบริการบุคคลภายนอกปฏิบัติงาน ตำแหน่งอาสาสมัครฉุกเฉินการแพทย์ (นายนันทวัฒน์ ทองทา) เดือนกรกฎาคม ๒๕๖๘ ประจำองค์การบริหารส่วนตำบลเสม็จ อำเภอสำโรงทาบ จังหวัดสุรินทร์</t>
  </si>
  <si>
    <t>A101/2568</t>
  </si>
  <si>
    <t>จ้างเหมาบริการบุคคลภายนอกปฏิบัติงาน ตำแหน่งอาสาสมัครฉุกเฉินการแพทย์ (นายวัชรินทร์ พางาม) เดือนกรกฎาคม ๒๕๖๘ ประจำองค์การบริหารส่วนตำบลเสม็จ อำเภอสำโรงทาบ จังหวัดสุรินทร์</t>
  </si>
  <si>
    <t>A102/2568</t>
  </si>
  <si>
    <t>จ้างเหมาบริการบุคคลภายนอกปฏิบัติงาน ตำแหน่งอาสาสมัครฉุกเฉินการแพทย์ (นายสาโรจน์ จินพละ) เดือนกรกฎาคม ๒๕๖๘ ประจำองค์การบริหารส่วนตำบลเสม็จ อำเภอสำโรงทาบ จังหวัดสุรินทร์</t>
  </si>
  <si>
    <t>A103/2568</t>
  </si>
  <si>
    <t>จ้างเหมาบริการบุคคลภายนอกปฏิบัติงานเขียนแบบ (กองช่าง) เดือนกรกฎาคม ๒๕๖๘ ประจำองค์การบริหารส่วนตำบลเสม็จ อำเภอสำโรงทาบ จังหวัดสุรินทร์ </t>
  </si>
  <si>
    <t>A104/2568</t>
  </si>
  <si>
    <t>างเหมาบริการบุคคลภายนอกปฏิบัติงานด้านไฟฟ้าสาธารณะ (กองช่าง) เดือนกรกฎาคม ๒๕๖๘ ประจำองค์การบริหารส่วนตำบลเสม็จ อำเภอสำโรงทาบ จังหวัดสุรินทร์ </t>
  </si>
  <si>
    <t>A105/2568</t>
  </si>
  <si>
    <t>จ้างเหมาบริการบุคคลภายนอกปฏิบัติงานคนสวน เดือนกรกฎาคม พ.ศ.๒๕๖๘ ประจำองค์การบริหารส่วนตำบลเสม็จ อำเภอสำโรงทาบ จังหวัดสุรินทร์</t>
  </si>
  <si>
    <t>A106/2568</t>
  </si>
  <si>
    <t>จ้างเหมาบริการบุคคลภายนอกปฏิบัติงานทำความสะอาดประจำศูนย์พัฒนาเด็กเล็กบ้านสังแก เดือนกรกฎาคม พ.ศ.๒๕๖๘ ประจำองค์การบริหารส่วนตำบลเสม็จ อำเภอสำโรงทาบ จังหวัดสุรินทร์</t>
  </si>
  <si>
    <t>A107/2568</t>
  </si>
  <si>
    <t>ซื้ออาหารเสริม (นม) โรงเรียนเพื่อให้นักเรียนในเขตบริการขององค์การบริหารส่วนตำบลเสม็จ จำนวน ๒ แห่ง และนักเรียนของศูนย์พัฒนาเด็กเล็ก จำนวน ๒ แห่ง</t>
  </si>
  <si>
    <t>C05/2568</t>
  </si>
  <si>
    <t>ซื้อวัสดุไฟฟ้า องค์การบริหารส่วนตำบลเสม็จ อำเภอสำโรงทาบ จังหวัดสุรินทร์</t>
  </si>
  <si>
    <t>B28/2568</t>
  </si>
  <si>
    <t>ซื้อวัสดุก่อสร้าง จำนวน ๕ รายการ องค์การบริหารส่วนตำบลเสม็จ อำเภอสำโรงทาบ จังหวัดสุรินทร์</t>
  </si>
  <si>
    <t>B29/2568</t>
  </si>
  <si>
    <t>ร้านเจษฎาก่อสร้าง</t>
  </si>
  <si>
    <t>จ้างจัดจ้างเหมาซ่อมบำรุงรักษาเครื่องปรับอากาศ จำนวน ๑๒ เครื่อง องค์การบริหารส่วนตำบลเสม็จ อำเภอสำโรงทาบ จังหวัดสุรินทร์</t>
  </si>
  <si>
    <t>บุญสุขอิเล็กทรอนิกส์</t>
  </si>
  <si>
    <t>A109/2568</t>
  </si>
  <si>
    <t>ซื้อวัสดุก่อสร้าง จำนวน ๓ รายการ องค์การบริหารส่วนตำบลเสม็จ อำเภอสำโรงทาบ จังหวัดสุรินทร์</t>
  </si>
  <si>
    <t>B30/2568</t>
  </si>
  <si>
    <t>จ้างโครงการก่อสร้างห้องน้ำสภาองค์การบริหารส่วนตำบลเสม็จ ปริมาณงาน กว้าง ๒.๐๐ เมตร ยาว ๓.๐๐ เมตร หรือมีพื้นที่ใช้สอยไม่น้อยกว่า ๖.๐๐ ตารางเมตร (ตามแบบแปลนองค์การบริหารส่วนตำบลเสม็จกำหนด)</t>
  </si>
  <si>
    <t>E07/2568</t>
  </si>
  <si>
    <t>ซื้อเครื่องพิมพ์เลเซอร์ หรือ LED สี ชนิด Network แบบที่ ๑ จำนวน ๑ เครื่อง องค์การบริหารส่วนตำบลเสม็จ อำเภอสำโรงทาบ จังหวัดสุรินทร์</t>
  </si>
  <si>
    <t>B31/2568</t>
  </si>
  <si>
    <t>จ้างโครงการขุดร่องระบายน้ำ บ้านเสม็จ หมู่ที่ ๑ ตำบลเสม็จ อำเภอสำโรงทาบ จังหวัดสุรินทร์</t>
  </si>
  <si>
    <t>แสงทองวัสดุ</t>
  </si>
  <si>
    <t>A110/2568</t>
  </si>
  <si>
    <t>จ้างเหมาบริการบุคคลภายนอกปฏิบัติงานแม่บ้าน เดือนสิงหาคม ๒๕๖๘ ประจำองค์การบริหารส่วนตำบลเสม็จ อำเภอสำโรงทาบ จังหวัดสุรินทร์</t>
  </si>
  <si>
    <t>A111/2568</t>
  </si>
  <si>
    <t>จ้างเหมาบริการบุคคลภายนอกปฏิบัติงานคนงานประจำรถบรรทุกน้ำเอนกประสงค์ (นายเอกณรงค์ บึงแก้ว) เดือนสิงหาคม ๒๕๖๘ ประจำองค์การบริหารส่วนตำบลเสม็จ อำเภอสำโรงทาบ จังหวัดสุรินทร์</t>
  </si>
  <si>
    <t>A112/2568</t>
  </si>
  <si>
    <t>จ้างเหมาบริการบุคคลภายนอกปฏิบัติงานคนงานประจำรถบรรทุกน้ำเอนกประสงค์ (นายมณี สาทิพจันทร์) เดือนสิงหาคม ๒๕๖๘ ประจำองค์การบริหารส่วนตำบลเสม็จ อำเภอสำโรงทาบ จังหวัดสุรินทร์</t>
  </si>
  <si>
    <t>A113/2568</t>
  </si>
  <si>
    <t>จ้างเหมาบริการบุคคลภายนอกปฏิบัติงาน ตำแหน่งอาสาสมัครฉุกเฉินการแพทย์ (นายสมศักดิ์ อาจชมภู) เดือนสิงหาคม ๒๕๖๘ ประจำองค์การบริหารส่วนตำบลเสม็จ อำเภอสำโรงทาบ จังหวัดสุรินทร์</t>
  </si>
  <si>
    <t>A114/2568</t>
  </si>
  <si>
    <t>จ้างเหมาบริการบุคคลภายนอกปฏิบัติงาน ตำแหน่งอาสาสมัครฉุกเฉินการแพทย์ (นายไพรบูลย์ คุชิตา) เดือนสิงหาคม ๒๕๖๘ ประจำองค์การบริหารส่วนตำบลเสม็จ อำเภอสำโรงทาบ จังหวัดสุรินทร์</t>
  </si>
  <si>
    <t>A115/2568</t>
  </si>
  <si>
    <t>จ้างเหมาบริการบุคคลภายนอกปฏิบัติงาน ตำแหน่งอาสาสมัครฉุกเฉินการแพทย์ (นายศรัณ สาทิพจันทร์) เดือนสิงหาคม ๒๕๖๘ ประจำองค์การบริหารส่วนตำบลเสม็จ อำเภอสำโรงทาบ จังหวัดสุรินทร์</t>
  </si>
  <si>
    <t>A116/2568</t>
  </si>
  <si>
    <t>จ้างเหมาบริการบุคคลภายนอกปฏิบัติงาน ตำแหน่งอาสาสมัครฉุกเฉินการแพทย์ (นายนันทวัฒน์ ทองทา) เดือนสิงหาคม ๒๕๖๘ ประจำองค์การบริหารส่วนตำบลเสม็จ อำเภอสำโรงทาบ จังหวัดสุรินทร์</t>
  </si>
  <si>
    <t>A117/2568</t>
  </si>
  <si>
    <t>จ้างเหมาบริการบุคคลภายนอกปฏิบัติงาน ตำแหน่งอาสาสมัครฉุกเฉินการแพทย์ (นายวัชรินทร์ พางาม) เดือนสิงหาคม ๒๕๖๘ ประจำองค์การบริหารส่วนตำบลเสม็จ อำเภอสำโรงทาบ จังหวัดสุรินทร์</t>
  </si>
  <si>
    <t>A118/2568</t>
  </si>
  <si>
    <t>จ้างเหมาบริการบุคคลภายนอกปฏิบัติงาน ตำแหน่งอาสาสมัครฉุกเฉินการแพทย์ (นายสาโรจน์ จินพละ) เดือนสิงหาคม ๒๕๖๘ ประจำองค์การบริหารส่วนตำบลเสม็จ อำเภอสำโรงทาบ จังหวัดสุรินทร์</t>
  </si>
  <si>
    <t>A119/2568</t>
  </si>
  <si>
    <t>จ้างเหมาบริการบุคคลภายนอกปฏิบัติงานเขียนแบบ (กองช่าง) เดือนสิงหาคม ๒๕๖๘ ประจำองค์การบริหารส่วนตำบลเสม็จ อำเภอสำโรงทาบ จังหวัดสุรินทร์</t>
  </si>
  <si>
    <t>A120/2568</t>
  </si>
  <si>
    <t>จ้างเหมาบริการบุคคลภายนอกปฏิบัติงานด้านไฟฟ้าสาธารณะ (กองช่าง) เดือนสิงหาคม ๒๕๖๘ ประจำองค์การบริหารส่วนตำบลเสม็จ อำเภอสำโรงทาบ จังหวัดสุรินทร์</t>
  </si>
  <si>
    <t>A121/2568</t>
  </si>
  <si>
    <t>จ้างเหมาบริการบุคคลภายนอกปฏิบัติงานคนสวน เดือนสิงหาคม พ.ศ.๒๕๖๘ ประจำองค์การบริหารส่วนตำบลเสม็จ อำเภอสำโรงทาบ จังหวัดสุรินทร์</t>
  </si>
  <si>
    <t>A122/2568</t>
  </si>
  <si>
    <t>จ้างเหมาบริการบุคคลภายนอกปฏิบัติงานทำความสะอาดประจำศูนย์พัฒนาเด็กเล็กบ้านสังแก เดือนสิงหาคม พ.ศ.๒๕๖๘ ประจำองค์การบริหารส่วนตำบลเสม็จ อำเภอสำโรงทาบ จังหวัดสุรินทร์</t>
  </si>
  <si>
    <t>A123/2568</t>
  </si>
  <si>
    <t>จ้างเหมาบริการบุคคลภายนอกปฏิบัติงานทำความสะอาดประจำศูนย์พัฒนาเด็กเล็กบ้านหนองม้า เดือนสิงหาคม พ.ศ.๒๕๖๘ ประจำองค์การบริหารส่วนตำบลเสม็จ อำเภอสำโรงทาบ จังหวัดสุรินทร์</t>
  </si>
  <si>
    <t>A124/2568</t>
  </si>
  <si>
    <t>ซื้อวัสดุการเกษตร จำนวน ๔ รายการ องค์การบริหารส่วนตำบลเสม็จ อำเภอสำโรงทาบ จังหวัดสุรินทร์</t>
  </si>
  <si>
    <t>B32/2568</t>
  </si>
  <si>
    <t>ซื้อวัสดุก่อสร้างตามโครงการปรับสภาพแวดล้อมและสิ่งอำนวยความสะดวกของผู้สูงอายุให้เหมาะสมและปลอดภัย ประจำปีงบประมาณ พ.ศ.๒๕๖๘ จำนวน ๖ หลัง</t>
  </si>
  <si>
    <t>B33/2568</t>
  </si>
  <si>
    <t>ซื้อวัสดุสำนักงาน จำนวน ๕ รายการ องค์การบริหารส่วนตำบลเสม็จ อำเภอสำโรงทาบ จังหวัดสุรินทร์</t>
  </si>
  <si>
    <t>B34/2568</t>
  </si>
  <si>
    <t>ซื้อวัสดุวิทยาศาสตร์หรือการแพทย์ จำนวน ๒๐ รายการ องค์การบริหารส่วนตำบลเสม็จ อำเภอสำโรงทาบ จังหวัดสุรินทร์</t>
  </si>
  <si>
    <t>B35/2568</t>
  </si>
  <si>
    <t>ซื้อ วัสดุครุภัณฑ์การเกษตร จำนวน ๒ รายการ ตามโครงการ จัดระเบียบท้องถิ่น ๑ อปท.๑ ถนนสวย ปลอดภัย</t>
  </si>
  <si>
    <t>B37/2568</t>
  </si>
  <si>
    <t>ซื้อวัสดุก่อสร้าง จำนวน ๒๔ รายการ ตามโครงการจัดระเบียบท้องถิ่น ๑ อปท.๑ ถนนสวย ปลอดภัย</t>
  </si>
  <si>
    <t>B36/2568</t>
  </si>
  <si>
    <t>จ้างเหมาบริการบุคคลภายนอกปฏิบัติงานแม่บ้าน เดือนกันยายน ๒๕๖๘ ประจำองค์การบริหารส่วนตำบลเสม็จ อำเภอสำโรงทาบ จังหวัดสุรินทร์</t>
  </si>
  <si>
    <t>A125/2568</t>
  </si>
  <si>
    <t>จ้างเหมาบริการบุคคลภายนอกปฏิบัติงานคนงานประจำรถบรรทุกน้ำเอนกประสงค์ (นายเอกณรงค์ บึงแก้ว) เดือนกันยายน ๒๕๖๘ ประจำองค์การบริหารส่วนตำบลเสม็จ อำเภอสำโรงทาบ จังหวัดสุรินทร์</t>
  </si>
  <si>
    <t>A126/2568</t>
  </si>
  <si>
    <t>จ้างเหมาบริการบุคคลภายนอกปฏิบัติงานคนงานประจำรถบรรทุกน้ำเอนกประสงค์ (นายมณี สาทิพจันทร์) เดือนกันยายน ๒๕๖๘ ประจำองค์การบริหารส่วนตำบลเสม็จ อำเภอสำโรงทาบ จังหวัดสุรินทร์</t>
  </si>
  <si>
    <t>A127/2568</t>
  </si>
  <si>
    <t>จ้างเหมาบริการบุคคลภายนอกปฏิบัติงาน ตำแหน่งอาสาสมัครฉุกเฉินการแพทย์ (นายสมศักดิ์ อาจชมภู) เดือนกันยายน ๒๕๖๘ ประจำองค์การบริหารส่วนตำบลเสม็จ อำเภอสำโรงทาบ จังหวัดสุรินทร์</t>
  </si>
  <si>
    <t>A128/2568</t>
  </si>
  <si>
    <t>จ้างเหมาบริการบุคคลภายนอกปฏิบัติงาน ตำแหน่งอาสาสมัครฉุกเฉินการแพทย์ (นายไพรบูลย์ คุชิตา) เดือนกันยายน ๒๕๖๘ ประจำองค์การบริหารส่วนตำบลเสม็จ อำเภอสำโรงทาบ จังหวัดสุรินทร์</t>
  </si>
  <si>
    <t>จ้างเหมาบริการบุคคลภายนอกปฏิบัติงาน ตำแหน่งอาสาสมัครฉุกเฉินการแพทย์ (นายศรัณ สาทิพจันทร์) เดือนกันยายน ๒๕๖๘ ประจำองค์การบริหารส่วนตำบลเสม็จ อำเภอสำโรงทาบ จังหวัดสุรินทร์</t>
  </si>
  <si>
    <t>A129/2568</t>
  </si>
  <si>
    <t>A130/2568</t>
  </si>
  <si>
    <t>จ้างเหมาบริการบุคคลภายนอกปฏิบัติงาน ตำแหน่งอาสาสมัครฉุกเฉินการแพทย์ (นายนันทวัฒน์ ทองทา) เดือนกันยายน ๒๕๖๘ ประจำองค์การบริหารส่วนตำบลเสม็จ อำเภอสำโรงทาบ จังหวัดสุรินทร์</t>
  </si>
  <si>
    <t>A131/2568</t>
  </si>
  <si>
    <t>จ้างเหมาบริการบุคคลภายนอกปฏิบัติงาน ตำแหน่งอาสาสมัครฉุกเฉินการแพทย์ (นายวัชรินทร์ พางาม) เดือนกันยายน ๒๕๖๘ ประจำองค์การบริหารส่วนตำบลเสม็จ อำเภอสำโรงทาบ จังหวัดสุรินทร์</t>
  </si>
  <si>
    <t>A132/2568</t>
  </si>
  <si>
    <t>จ้างเหมาบริการบุคคลภายนอกปฏิบัติงาน ตำแหน่งอาสาสมัครฉุกเฉินการแพทย์ (นายสาโรจน์ จินพละ) เดือนกันยายน ๒๕๖๘ ประจำองค์การบริหารส่วนตำบลเสม็จ อำเภอสำโรงทาบ จังหวัดสุรินทร์</t>
  </si>
  <si>
    <t>A133/2568</t>
  </si>
  <si>
    <t>B39/2568</t>
  </si>
  <si>
    <t>ซื้อเครื่องปรับอากาศแบบติดผนัง (ระบบ Inverter) ขนาด ๑๒,๐๐๐ บีทียู องค์การบริหารส่วนตำบลเสม็จ อำเภอสำโรงทาบ จังหวัดสุรินทร์ </t>
  </si>
  <si>
    <t>B38/2568</t>
  </si>
  <si>
    <t>จ้างเหมาบริการบุคคลภายนอกปฏิบัติงานซ่อมแซมไฟฟ้าสาธารณะ เดือนกันยายน ๒๕๖๘ ประจำองค์การบริหารส่วนตำบลเสม็จ อำเภอสำโรงทาบ จังหวัดสุรินทร์ </t>
  </si>
  <si>
    <t>A135/2568</t>
  </si>
  <si>
    <t>จ้างเหมาบริการบุคคลภายนอกปฏิบัติงานเขียนแบบ (กองช่าง) เดือนกันยายน ๒๕๖๘ ประจำองค์การบริหารส่วนตำบลเสม็จ อำเภอสำโรงทาบ จังหวัดสุรินทร์ </t>
  </si>
  <si>
    <t>A134/2568</t>
  </si>
  <si>
    <t>จ้างเหมาบริการบุคคลภายนอกปฏิบัติงานคนสวน เดือนกันยายน พ.ศ.๒๕๖๘ ประจำองค์การบริหารส่วนตำบลเสม็จ อำเภอสำโรงทาบ จังหวัดสุรินทร์</t>
  </si>
  <si>
    <t>A136/2568</t>
  </si>
  <si>
    <t>จ้างเหมาบริการบุคคลภายนอกปฏิบัติงานทำความสะอาดประจำศูนย์พัฒนาเด็กเล็กบ้านสังแก เดือนกันยายน พ.ศ.๒๕๖๘ ประจำองค์การบริหารส่วนตำบลเสม็จ อำเภอสำโรงทาบ จังหวัดสุรินทร์ </t>
  </si>
  <si>
    <t>A137/2568</t>
  </si>
  <si>
    <t>จ้างเหมาบริการบุคคลภายนอกปฏิบัติงานทำความสะอาดประจำศูนย์พัฒนาเด็กเล็กบ้านหนองม้า เดือนกันยายน พ.ศ.๒๕๖๘ ประจำองค์การบริหารส่วนตำบลเสม็จ อำเภอสำโรงทาบ จังหวัดสุรินทร์ </t>
  </si>
  <si>
    <t>A138/2568</t>
  </si>
  <si>
    <t>จ้างทำป้ายไวนิลพร้อมโครงเหล็กพระบรมฉายาลักษณ์ องค์การบริหารส่วนตำบลเสม็จ อำเภอสำโรงทาบ จังหวัดสุรินทร์</t>
  </si>
  <si>
    <t>ร้านเอ็นบีดีไซน์</t>
  </si>
  <si>
    <t>A139/2568</t>
  </si>
  <si>
    <t>ซื้อตู้เย็น ขนาด ๗ คิวบิกฟุต จำนวน ๑ ตู้ องค์การบริหารส่วนตำบลเสม็จ อำเภอสำโรงทาบ จังหวัดสุรินทร์</t>
  </si>
  <si>
    <t>ห้างหุ้นส่วนจำกัด ชัยโทรทัศน์</t>
  </si>
  <si>
    <t>B41/2568</t>
  </si>
  <si>
    <t>ซื้อครุภัณฑ์สำนักงาน จำนวน ๘ รายการ องค์การบริหารส่วนตำบลเสม็จ อำเภอสำโรงทาบ จังหวัดสุรินทร์</t>
  </si>
  <si>
    <t>B40/2568</t>
  </si>
  <si>
    <t>ซื้อเครื่องตัดแต่งพุ่มไม้ ขนาด ๒๒ นิ้ว จำนวน ๑ เครื่อง องค์การบริหารส่วนตำบลเสม็จ อำเภอสำโรงทาบ จังหวัดสุรินทร์</t>
  </si>
  <si>
    <t>ห้างหุ้นส่วนจำกัด มารุ่งเรือง</t>
  </si>
  <si>
    <t>B43/2568</t>
  </si>
  <si>
    <t>ซื้อเครื่องดูดฝุ่น ขนาด ๑๕ ลิตร จำนวน ๑ เครื่อง องค์การบริหารส่วนตำบลเสม็จ อำเภอสำโรงทาบ จังหวัดสุรินทร์</t>
  </si>
  <si>
    <t>B42/2568</t>
  </si>
  <si>
    <t>ซื้อครุภัณฑ์คอมพิวเตอร์หรืออิเล็กทรอนิกส์ จำนวน ๒ รายการ องค์การบริหารส่วนตำบลเสม็จ อำเภอสำโรงทาบ จังหวัดสุรินทร์</t>
  </si>
  <si>
    <t>B44/2568</t>
  </si>
  <si>
    <t>B45/2568</t>
  </si>
  <si>
    <t>จ้างโครงการก่อสร้างพนังกั้นน้ำ (บริเวณห้วยหว้า ตรงข้ามสะพานบ้านหนองม้า - บ้านค้อ) ตำบลเสม็จ อำเภอสำโรงทาบ จังหวัดสุรินทร์ </t>
  </si>
  <si>
    <t>E08/2568</t>
  </si>
  <si>
    <t>นายสมพัตร ทองล้ำ</t>
  </si>
  <si>
    <t>ซื้อวัสดุงานบ้านงานครัวศูนย์พัฒนาเด็กเล็กในสังกัดทั้ง ๒ แห่ง องค์การบริหารส่วนตำบลเสม็จ อำเภอสำโรงทาบ จังหวัดสุรินทร์ </t>
  </si>
  <si>
    <t>B46/2568</t>
  </si>
  <si>
    <t>ซื้อวัสดุสำนักงานสำนักปลัด จำนวน ๒๒ รายการ องค์การบริหารส่วนตำบลเสม็จ อำเภอสำโรงทาบ จังหวัดสุรินทร์</t>
  </si>
  <si>
    <t>B48/2568</t>
  </si>
  <si>
    <t>ซื้อวัสดุสำนักงานกองคลัง จำนวน ๓๓ รายการ องค์การบริหารส่วนตำบลเสม็จ อำเภอสำโรงทาบ จังหวัดสุรินทร์</t>
  </si>
  <si>
    <t>B47/2568</t>
  </si>
  <si>
    <t>ซื้อวัสดุงานบ้านงานครัว จำนวน ๒๑ รายการ องค์การบริหารส่วนตำบลเสม็จ อำเภอสำโรงทาบ จังหวัดสุรินทร์</t>
  </si>
  <si>
    <t>B50/2568</t>
  </si>
  <si>
    <t>ซื้อวัสดุคอมพิวเตอร์ จำนวน ๗ รายการ องค์การบริหารส่วนตำบลเสม็จ อำเภอสำโรงทาบ จังหวัดสุรินทร์</t>
  </si>
  <si>
    <t>B49/2568</t>
  </si>
  <si>
    <t>ซื้อพานดอกไม้ เครื่องทองน้อย พุ่มสักการะ พระบรมฉายาลักษณ์ พระบาทสมเด็จพระปรเมนทรมหาอานันทมหิดล พระอัฐมรามาธิบดินทร ประจำปีงบประมาณ พ.ศ.๒๕๖๘ องค์การบริหารส่วนตำบลเสม็จ อำเภอสำโรงทาบ จังหวัดสุรินทร์</t>
  </si>
  <si>
    <t>ร้านเทพมงคลดอกไม้สด</t>
  </si>
  <si>
    <t>B51/2568</t>
  </si>
  <si>
    <t>ซื้อคอนกรีตผสมเสร็จ ๒๔๐ KSC จำนวน ๒๕ ลูกบาศก์เมตร องค์การบริหารส่วนตำบลเสม็จ อำเภอสำโรงทาบ จังหวัดสุรินทร์</t>
  </si>
  <si>
    <t>ร้านศักดาวุธก่อสร้าง</t>
  </si>
  <si>
    <t>B52/2568</t>
  </si>
  <si>
    <t>1. บริษัท เอ็มพี คอร์ป จำกัด
2. ห้างหุ้นส่วนจำกัด ศีขร เอ.พี ก่อสร้าง
3. ห้างหุ้นส่วนจำกัด สุรินทร์วรวุธ
4. ห้างหุ้นส่วนจำกัด ธนวรรษไฟฟ้า ก่อสร้าง
5. ห้างหุ้นส่วนจำกัด ทวีชัยสุนทร
6. หจก. พี แอนด์ ที บุญธนากาน
7. ห้างหุ้นส่วนจำกัด ทวนทองธุรกิจ
8. ห้างหุ้นส่วนจำกัด เขื่องในการโยธา2017</t>
  </si>
  <si>
    <t>ก่อสร้างโครงการก่อสร้างอาคารศูนย์พัฒนาเด็กเล็กองค์การบริหารส่วนตำบลเสม็จ อำเภอสำโรงทาบ จังหวัดสุรินทร์</t>
  </si>
  <si>
    <t>ห้างหุ้นส่วนจำกัด สุรินทร์วรวุธ</t>
  </si>
  <si>
    <t>EB03/2568</t>
  </si>
  <si>
    <t>775,800.00
800,000.00
840,000.00
880,000.00
2,098,428.00
2,080,000.00
1,850,000.00
2,122,222.00
1,940,200.00
2,222,222.00
1,985,000.00
2,187,000.00</t>
  </si>
  <si>
    <t>ก่อสร้างโครงการต่อเติมอาคารที่ทำการองค์การบริหารส่วนตำบลเสม็จ ปริมาณงานกว้าง ๖ เมตร ยาว ๑๖ เมตร หรือมีพื้นที่อาคารไม่น้อยกว่า ๙๖ ตารางเมตร (ตามแบบแปลนองค์การบริหารส่วนตำบลเสม็จกำหนด)</t>
  </si>
  <si>
    <t>1. ห้างหุ้นส่วนจำกัด กังวานเทคโนโลยี
2. ห้างหุ้นส่วนจำกัด ภัชชาสุรินทร์2021
3. ห้างหุ้นส่วนจำกัด ทวนทองธุรกิจ</t>
  </si>
  <si>
    <t>519,000.00
565,000.00
580,000.00</t>
  </si>
  <si>
    <t>ห้างหุ้นส่วนจำกัด กังวานเทคโนโลยี</t>
  </si>
  <si>
    <t>ช่างเบ้น</t>
  </si>
  <si>
    <t>A39/2568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</si>
</sst>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font>
      <sz val="11"/>
      <color theme="1"/>
      <name val="Calibri"/>
      <family val="2"/>
      <charset val="222"/>
      <scheme val="minor"/>
    </font>
    <font>
      <sz val="11"/>
      <color theme="1"/>
      <name val="Calibri"/>
      <family val="2"/>
      <charset val="222"/>
      <scheme val="minor"/>
    </font>
    <font>
      <sz val="8"/>
      <name val="Calibri"/>
      <family val="2"/>
      <charset val="222"/>
      <scheme val="minor"/>
    </font>
    <font>
      <sz val="16"/>
      <name val="TH Sarabun New"/>
      <family val="2"/>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3"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horizontal="left" vertical="top" wrapText="1"/>
      <protection locked="0"/>
    </xf>
    <xf numFmtId="43" fontId="3" fillId="0" borderId="0" xfId="1" applyFont="1" applyProtection="1">
      <protection locked="0"/>
    </xf>
    <xf numFmtId="43" fontId="3" fillId="0" borderId="0" xfId="0" applyNumberFormat="1" applyFont="1" applyAlignment="1" applyProtection="1">
      <alignment wrapText="1"/>
      <protection locked="0"/>
    </xf>
    <xf numFmtId="0" fontId="3" fillId="0" borderId="0" xfId="0" applyFont="1" applyAlignment="1" applyProtection="1">
      <alignment horizontal="left" wrapText="1"/>
      <protection locked="0"/>
    </xf>
    <xf numFmtId="4" fontId="3" fillId="0" borderId="0" xfId="0" applyNumberFormat="1" applyFont="1" applyProtection="1">
      <protection locked="0"/>
    </xf>
    <xf numFmtId="14" fontId="3" fillId="0" borderId="0" xfId="0" applyNumberFormat="1" applyFont="1"/>
    <xf numFmtId="49" fontId="3" fillId="0" borderId="0" xfId="0" applyNumberFormat="1" applyFont="1" applyProtection="1">
      <protection locked="0"/>
    </xf>
    <xf numFmtId="0" fontId="3" fillId="0" borderId="0" xfId="0" applyFont="1"/>
    <xf numFmtId="14" fontId="3" fillId="0" borderId="0" xfId="0" applyNumberFormat="1" applyFont="1" applyAlignment="1" applyProtection="1">
      <alignment wrapText="1"/>
      <protection locked="0"/>
    </xf>
    <xf numFmtId="43" fontId="3" fillId="0" borderId="0" xfId="1" applyFont="1" applyAlignment="1" applyProtection="1">
      <alignment vertical="center"/>
      <protection locked="0"/>
    </xf>
    <xf numFmtId="43" fontId="3" fillId="0" borderId="0" xfId="0" applyNumberFormat="1" applyFont="1" applyAlignment="1" applyProtection="1">
      <alignment vertical="center" wrapTex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vertical="top" wrapText="1"/>
      <protection locked="0"/>
    </xf>
    <xf numFmtId="43" fontId="3" fillId="0" borderId="0" xfId="1" applyFont="1" applyAlignment="1" applyProtection="1">
      <alignment horizontal="right" vertical="top" wrapText="1"/>
      <protection locked="0"/>
    </xf>
    <xf numFmtId="0" fontId="3" fillId="0" borderId="0" xfId="0" applyFont="1" applyAlignment="1" applyProtection="1">
      <alignment horizontal="left" vertical="center"/>
      <protection locked="0"/>
    </xf>
    <xf numFmtId="4" fontId="3" fillId="0" borderId="0" xfId="0" applyNumberFormat="1" applyFont="1" applyAlignment="1" applyProtection="1">
      <alignment horizontal="right" vertical="center"/>
      <protection locked="0"/>
    </xf>
    <xf numFmtId="4" fontId="3" fillId="0" borderId="0" xfId="0" applyNumberFormat="1" applyFont="1" applyAlignment="1" applyProtection="1">
      <alignment vertical="center"/>
      <protection locked="0"/>
    </xf>
    <xf numFmtId="14" fontId="3" fillId="0" borderId="0" xfId="0" applyNumberFormat="1" applyFont="1" applyAlignment="1" applyProtection="1">
      <alignment vertical="center" wrapText="1"/>
      <protection locked="0"/>
    </xf>
    <xf numFmtId="49" fontId="3" fillId="0" borderId="0" xfId="0" applyNumberFormat="1" applyFont="1" applyAlignment="1" applyProtection="1">
      <alignment vertical="center" wrapText="1"/>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43" fontId="3" fillId="0" borderId="0" xfId="1" applyFont="1" applyAlignment="1" applyProtection="1">
      <alignment wrapText="1"/>
      <protection locked="0"/>
    </xf>
    <xf numFmtId="0" fontId="3" fillId="0" borderId="0" xfId="0" applyFont="1" applyAlignment="1" applyProtection="1">
      <alignment wrapText="1"/>
      <protection locked="0"/>
    </xf>
    <xf numFmtId="17" fontId="3" fillId="0" borderId="0" xfId="0" quotePrefix="1" applyNumberFormat="1" applyFont="1"/>
    <xf numFmtId="43" fontId="3" fillId="0" borderId="0" xfId="1" applyFont="1" applyAlignment="1" applyProtection="1">
      <alignment vertical="top"/>
      <protection locked="0"/>
    </xf>
  </cellXfs>
  <cellStyles count="2">
    <cellStyle name="จุลภาค" xfId="1" builtinId="3"/>
    <cellStyle name="ปกติ" xfId="0" builtinId="0"/>
  </cellStyles>
  <dxfs count="216">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6"/>
        <color auto="1"/>
        <name val="TH Sarabun New"/>
        <family val="2"/>
        <scheme val="none"/>
      </font>
      <numFmt numFmtId="30" formatCode="@"/>
      <protection locked="0" hidden="0"/>
    </dxf>
    <dxf>
      <font>
        <b val="0"/>
        <i val="0"/>
        <strike val="0"/>
        <condense val="0"/>
        <extend val="0"/>
        <outline val="0"/>
        <shadow val="0"/>
        <u val="none"/>
        <vertAlign val="baseline"/>
        <sz val="16"/>
        <color auto="1"/>
        <name val="TH Sarabun New"/>
        <family val="2"/>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0" formatCode="General"/>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numFmt numFmtId="4" formatCode="#,##0.00"/>
      <protection locked="0" hidden="0"/>
    </dxf>
    <dxf>
      <font>
        <b val="0"/>
        <i val="0"/>
        <strike val="0"/>
        <condense val="0"/>
        <extend val="0"/>
        <outline val="0"/>
        <shadow val="0"/>
        <u val="none"/>
        <vertAlign val="baseline"/>
        <sz val="16"/>
        <color auto="1"/>
        <name val="TH Sarabun New"/>
        <family val="2"/>
        <scheme val="none"/>
      </font>
      <numFmt numFmtId="35" formatCode="_-* #,##0.00_-;\-* #,##0.00_-;_-* &quot;-&quot;??_-;_-@_-"/>
      <alignment vertical="bottom" textRotation="0" wrapText="1"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 New"/>
        <family val="2"/>
        <scheme val="none"/>
      </font>
      <protection locked="0" hidden="0"/>
    </dxf>
    <dxf>
      <font>
        <b val="0"/>
        <i val="0"/>
        <strike val="0"/>
        <condense val="0"/>
        <extend val="0"/>
        <outline val="0"/>
        <shadow val="0"/>
        <u val="none"/>
        <vertAlign val="baseline"/>
        <sz val="16"/>
        <color auto="1"/>
        <name val="TH Sarabun New"/>
        <family val="2"/>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E7CBA6-5325-4A3C-936F-2F8FD381EE8D}" name="Table1" displayName="Table1" ref="A1:P10" totalsRowShown="0" headerRowDxfId="197" dataDxfId="196">
  <tableColumns count="16">
    <tableColumn id="15" xr3:uid="{510DF3F3-C960-44B6-971B-B1FE5A6D5FEA}" name="ที่" dataDxfId="195"/>
    <tableColumn id="1" xr3:uid="{8F62AF60-3D92-4373-8D00-3146820D7409}" name="ปีงบประมาณ" dataDxfId="194"/>
    <tableColumn id="2" xr3:uid="{98D1D0CD-766C-4E5F-B9D7-3433A0F05FDF}" name="ชื่อหน่วยงาน" dataDxfId="193"/>
    <tableColumn id="3" xr3:uid="{A7F3855F-7072-4B77-8F6D-DFBE32529809}" name="อำเภอ " dataDxfId="192"/>
    <tableColumn id="4" xr3:uid="{724705EA-66D6-46A2-96C1-7572205B8D5C}" name="จังหวัด" dataDxfId="191"/>
    <tableColumn id="5" xr3:uid="{FE41DCAF-E333-4035-A49F-6B52FFCD15B7}" name="ชื่อรายการของงานที่ซื้อหรือจ้าง" dataDxfId="190"/>
    <tableColumn id="6" xr3:uid="{9E7AD4C9-A827-48EF-BD12-8A5B20BA4A4E}" name="วงเงินที่จะซื้อหรือจ้าง (บาท)" dataDxfId="189"/>
    <tableColumn id="7" xr3:uid="{C662A5C0-CCE4-42BE-8D00-21AEFB4A759A}" name="ราคากลาง (บาท)" dataDxfId="188">
      <calculatedColumnFormula>Table1[[#This Row],[วงเงินที่จะซื้อหรือจ้าง (บาท)]]</calculatedColumnFormula>
    </tableColumn>
    <tableColumn id="8" xr3:uid="{E9D8DD83-2F9E-4F9D-B7F9-346E56EC554B}" name="วิธีการจัดซื้อจัดจ้าง" dataDxfId="187"/>
    <tableColumn id="9" xr3:uid="{362BB60F-C4F9-4710-BBED-48E24F9B48D3}" name="รายชื่อผู้เสนอราคา" dataDxfId="186"/>
    <tableColumn id="10" xr3:uid="{10F2D410-B6CB-44F7-BBB5-65881E4C3251}" name="ราคาที่เสนอ" dataDxfId="185">
      <calculatedColumnFormula>Table1[[#This Row],[วงเงินที่จะซื้อหรือจ้าง (บาท)]]</calculatedColumnFormula>
    </tableColumn>
    <tableColumn id="16" xr3:uid="{CB6FB9BA-C826-4832-A17D-18A5EBD58946}" name="ผู้ได้รับการคัดเลือก" dataDxfId="184"/>
    <tableColumn id="11" xr3:uid="{807DA360-4107-431B-BEA3-18A34AFD476A}" name="ราคาที่ตกลงซื้อหรือจ้าง (บาท)" dataDxfId="183">
      <calculatedColumnFormula>Table1[[#This Row],[ราคาที่เสนอ]]</calculatedColumnFormula>
    </tableColumn>
    <tableColumn id="12" xr3:uid="{61DAAD78-AF4C-416D-996D-5AD6EB45E652}" name="เลขที่สัญญา " dataDxfId="182">
      <calculatedColumnFormula>Table1[[#This Row],[ผู้ได้รับการคัดเลือก]]</calculatedColumnFormula>
    </tableColumn>
    <tableColumn id="13" xr3:uid="{D1786154-9D32-4FFC-8CAF-F13954CB7EE7}" name="วันที่ทำสัญญา " dataDxfId="181"/>
    <tableColumn id="14" xr3:uid="{371B5F37-A855-468F-9D0D-FCAF8C8088BE}" name="เหตุผลที่คัดเลือก" dataDxfId="18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18E7EE9-C3FC-4A20-BE89-B8362250B18C}" name="Table136789101112" displayName="Table136789101112" ref="A1:P24" totalsRowShown="0" headerRowDxfId="53" dataDxfId="52">
  <tableColumns count="16">
    <tableColumn id="15" xr3:uid="{B5F5ACDD-26DF-488A-957D-C3CF5BDD4C58}" name="ที่" dataDxfId="51"/>
    <tableColumn id="1" xr3:uid="{3BC2D74D-994B-49B0-AABF-2CFAF516CBD1}" name="ปีงบประมาณ" dataDxfId="50"/>
    <tableColumn id="2" xr3:uid="{2E0F063F-DE0F-4157-AEA2-CB3E2988A7F6}" name="ชื่อหน่วยงาน" dataDxfId="49"/>
    <tableColumn id="3" xr3:uid="{A934F3DC-6CB2-49F8-9CC7-B3B2F8946297}" name="อำเภอ " dataDxfId="48"/>
    <tableColumn id="4" xr3:uid="{DB8AE400-96CA-409C-923B-DFAC917F969E}" name="จังหวัด" dataDxfId="47"/>
    <tableColumn id="5" xr3:uid="{C63D2EE2-3C01-4531-B173-737998A7AE44}" name="ชื่อรายการของงานที่ซื้อหรือจ้าง" dataDxfId="46"/>
    <tableColumn id="6" xr3:uid="{2D358890-C821-4970-B317-E6A9AF49496C}" name="วงเงินที่จะซื้อหรือจ้าง (บาท)" dataDxfId="45"/>
    <tableColumn id="7" xr3:uid="{CD133A42-E8FF-474B-807F-0909EE6CE400}" name="ราคากลาง (บาท)" dataDxfId="44">
      <calculatedColumnFormula>Table136789101112[[#This Row],[วงเงินที่จะซื้อหรือจ้าง (บาท)]]</calculatedColumnFormula>
    </tableColumn>
    <tableColumn id="8" xr3:uid="{332E7508-9D7B-465F-88F1-9D7D1541D406}" name="วิธีการจัดซื้อจัดจ้าง" dataDxfId="43"/>
    <tableColumn id="9" xr3:uid="{A5861D9B-7D4F-4661-8764-16F839331410}" name="รายชื่อผู้เสนอราคา" dataDxfId="42"/>
    <tableColumn id="10" xr3:uid="{178F5B87-8BFA-4E1D-9444-974721FA93FB}" name="ราคาที่เสนอ" dataDxfId="41">
      <calculatedColumnFormula>Table136789101112[[#This Row],[วงเงินที่จะซื้อหรือจ้าง (บาท)]]</calculatedColumnFormula>
    </tableColumn>
    <tableColumn id="16" xr3:uid="{A2D73A38-1E72-450F-BAF5-437498B7D44C}" name="ผู้ได้รับการคัดเลือก" dataDxfId="40"/>
    <tableColumn id="11" xr3:uid="{48047D51-F96D-47E1-BFA1-8E9A1C4BE6B1}" name="ราคาที่ตกลงซื้อหรือจ้าง (บาท)" dataDxfId="39">
      <calculatedColumnFormula>Table136789101112[[#This Row],[ราคาที่เสนอ]]</calculatedColumnFormula>
    </tableColumn>
    <tableColumn id="12" xr3:uid="{33783C6D-7436-44AE-958B-106392FB097A}" name="เลขที่สัญญา " dataDxfId="38">
      <calculatedColumnFormula>Table136789101112[[#This Row],[ผู้ได้รับการคัดเลือก]]</calculatedColumnFormula>
    </tableColumn>
    <tableColumn id="13" xr3:uid="{6535007B-FB6D-4CC6-BACB-9F051BD8E7E9}" name="วันที่ทำสัญญา " dataDxfId="37"/>
    <tableColumn id="14" xr3:uid="{54F82AA7-424F-494E-8358-5FFBED248639}" name="เหตุผลที่คัดเลือก" dataDxfId="3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33138DE-DA66-476E-82DF-599587798D74}" name="Table13678910111213" displayName="Table13678910111213" ref="A1:P10" totalsRowShown="0" headerRowDxfId="35" dataDxfId="34">
  <tableColumns count="16">
    <tableColumn id="15" xr3:uid="{A5AFF140-D991-420C-B3DF-662C7905AA9F}" name="ที่" dataDxfId="33"/>
    <tableColumn id="1" xr3:uid="{07A3AB50-DF94-42DE-B758-0BA4EC9E285C}" name="ปีงบประมาณ" dataDxfId="32"/>
    <tableColumn id="2" xr3:uid="{52FB8A2C-C99E-4D11-9813-59BFB04218DC}" name="ชื่อหน่วยงาน" dataDxfId="31"/>
    <tableColumn id="3" xr3:uid="{B5E29FF8-D61E-4E94-A4B0-F98E6DE396E2}" name="อำเภอ " dataDxfId="30"/>
    <tableColumn id="4" xr3:uid="{FFAC982A-1253-42B9-A798-97508AE84CCE}" name="จังหวัด" dataDxfId="29"/>
    <tableColumn id="5" xr3:uid="{D0471A5A-86D7-4B0D-A43C-88695D4DC590}" name="ชื่อรายการของงานที่ซื้อหรือจ้าง" dataDxfId="28"/>
    <tableColumn id="6" xr3:uid="{65FCAEB5-7AAF-4623-AFB6-3A52C8C301AB}" name="วงเงินที่จะซื้อหรือจ้าง (บาท)" dataDxfId="27"/>
    <tableColumn id="7" xr3:uid="{0B23EB5E-5A9C-45C4-850B-8F0CF68AA490}" name="ราคากลาง (บาท)" dataDxfId="26">
      <calculatedColumnFormula>Table13678910111213[[#This Row],[วงเงินที่จะซื้อหรือจ้าง (บาท)]]</calculatedColumnFormula>
    </tableColumn>
    <tableColumn id="8" xr3:uid="{4299BD8C-2310-46B8-BA0E-78D0A8215FDE}" name="วิธีการจัดซื้อจัดจ้าง" dataDxfId="25"/>
    <tableColumn id="9" xr3:uid="{18D3D047-A7E7-4F46-A258-E1661F083588}" name="รายชื่อผู้เสนอราคา" dataDxfId="24"/>
    <tableColumn id="10" xr3:uid="{172C5B23-B963-400D-87C1-30F20272F9D5}" name="ราคาที่เสนอ" dataDxfId="23">
      <calculatedColumnFormula>Table13678910111213[[#This Row],[วงเงินที่จะซื้อหรือจ้าง (บาท)]]</calculatedColumnFormula>
    </tableColumn>
    <tableColumn id="16" xr3:uid="{808EDAB1-B682-494A-B693-19B4654023CF}" name="ผู้ได้รับการคัดเลือก" dataDxfId="22"/>
    <tableColumn id="11" xr3:uid="{D739B8C3-97EE-4DF2-ADF8-915D6D02AC62}" name="ราคาที่ตกลงซื้อหรือจ้าง (บาท)" dataDxfId="21">
      <calculatedColumnFormula>Table13678910111213[[#This Row],[ราคาที่เสนอ]]</calculatedColumnFormula>
    </tableColumn>
    <tableColumn id="12" xr3:uid="{EF3F9627-B3AC-421A-B17C-E5A8369CCAD9}" name="เลขที่สัญญา " dataDxfId="20">
      <calculatedColumnFormula>Table13678910111213[[#This Row],[ผู้ได้รับการคัดเลือก]]</calculatedColumnFormula>
    </tableColumn>
    <tableColumn id="13" xr3:uid="{E80717EE-753B-43D2-94C8-03429D9EF684}" name="วันที่ทำสัญญา " dataDxfId="19"/>
    <tableColumn id="14" xr3:uid="{086CD811-B6AB-412E-849E-DD53C480A26D}" name="เหตุผลที่คัดเลือก" dataDxfId="1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6093DBA-3BF7-4575-8EC3-E22172CED3F5}" name="Table1367891011121314" displayName="Table1367891011121314" ref="A1:P83" totalsRowShown="0" headerRowDxfId="17" dataDxfId="16">
  <tableColumns count="16">
    <tableColumn id="15" xr3:uid="{273050F9-0A1F-4DBB-A27B-11ABA81B0981}" name="ที่" dataDxfId="15"/>
    <tableColumn id="1" xr3:uid="{451D8EC3-7AF6-496B-8B97-44447E3FD2BB}" name="ปีงบประมาณ" dataDxfId="14"/>
    <tableColumn id="2" xr3:uid="{B09FDA9C-F963-4813-A147-1DC956C97EE5}" name="ชื่อหน่วยงาน" dataDxfId="13"/>
    <tableColumn id="3" xr3:uid="{5522E906-5A8A-4F25-B3DA-D6B7FDE51544}" name="อำเภอ " dataDxfId="12"/>
    <tableColumn id="4" xr3:uid="{7F6880CB-29F0-4ED3-8A7E-716C99DBA853}" name="จังหวัด" dataDxfId="11"/>
    <tableColumn id="5" xr3:uid="{43834E7C-C4A9-4917-A657-3496DD930681}" name="ชื่อรายการของงานที่ซื้อหรือจ้าง" dataDxfId="10"/>
    <tableColumn id="6" xr3:uid="{7DF52D04-1494-4753-9C78-6D1272E7C5B4}" name="วงเงินที่จะซื้อหรือจ้าง (บาท)" dataDxfId="9"/>
    <tableColumn id="7" xr3:uid="{D5556C64-AE5E-4233-B9CA-7E85F5768BB6}" name="ราคากลาง (บาท)" dataDxfId="8">
      <calculatedColumnFormula>Table1367891011121314[[#This Row],[วงเงินที่จะซื้อหรือจ้าง (บาท)]]</calculatedColumnFormula>
    </tableColumn>
    <tableColumn id="8" xr3:uid="{57D67C24-F7FE-47D9-B990-171B4353A324}" name="วิธีการจัดซื้อจัดจ้าง" dataDxfId="7"/>
    <tableColumn id="9" xr3:uid="{538A52C2-703D-449F-8BE5-33964FF98739}" name="รายชื่อผู้เสนอราคา" dataDxfId="6"/>
    <tableColumn id="10" xr3:uid="{0712EF95-6776-42CB-B099-42572B3FE7B7}" name="ราคาที่เสนอ" dataDxfId="5">
      <calculatedColumnFormula>Table1367891011121314[[#This Row],[วงเงินที่จะซื้อหรือจ้าง (บาท)]]</calculatedColumnFormula>
    </tableColumn>
    <tableColumn id="16" xr3:uid="{29A7C1C9-A084-4EE7-8091-D7C3A0B1C947}" name="ผู้ได้รับการคัดเลือก" dataDxfId="4"/>
    <tableColumn id="11" xr3:uid="{00DB2B2F-C7D9-4DF7-9473-33686858EE9E}" name="ราคาที่ตกลงซื้อหรือจ้าง (บาท)" dataDxfId="3">
      <calculatedColumnFormula>Table1367891011121314[[#This Row],[ราคาที่เสนอ]]</calculatedColumnFormula>
    </tableColumn>
    <tableColumn id="12" xr3:uid="{D3AA29B4-4F25-4DAD-8465-89CAA0243466}" name="เลขที่สัญญา " dataDxfId="2">
      <calculatedColumnFormula>Table1367891011121314[[#This Row],[ผู้ได้รับการคัดเลือก]]</calculatedColumnFormula>
    </tableColumn>
    <tableColumn id="13" xr3:uid="{F7B676BF-2240-43AD-806F-94FED1B67D06}" name="วันที่ทำสัญญา " dataDxfId="1"/>
    <tableColumn id="14" xr3:uid="{98F07C70-D6F8-4ED3-97B8-E38D5F4C3D72}" name="เหตุผลที่คัดเลือก"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557082-4D0C-4704-95BD-50D8847288B7}" name="Table134" displayName="Table134" ref="A1:P7" totalsRowShown="0" headerRowDxfId="179" dataDxfId="178">
  <tableColumns count="16">
    <tableColumn id="15" xr3:uid="{36A1CFA3-0817-4F76-AE05-D42EBB42A621}" name="ที่" dataDxfId="177"/>
    <tableColumn id="1" xr3:uid="{05F4DB36-05DB-4D09-A55B-E79B9A1909A3}" name="ปีงบประมาณ" dataDxfId="176"/>
    <tableColumn id="2" xr3:uid="{1234EB12-452E-4C02-9CDD-6BA71D32C787}" name="ชื่อหน่วยงาน" dataDxfId="175"/>
    <tableColumn id="3" xr3:uid="{5C775E47-0693-4582-9FA1-00323A6F48C7}" name="อำเภอ " dataDxfId="174"/>
    <tableColumn id="4" xr3:uid="{6617542B-DBD9-4F2C-9881-172CF1547CF5}" name="จังหวัด" dataDxfId="173"/>
    <tableColumn id="5" xr3:uid="{4BC76382-AA67-4C5C-A8CF-76D5F79958C6}" name="ชื่อรายการของงานที่ซื้อหรือจ้าง" dataDxfId="172"/>
    <tableColumn id="6" xr3:uid="{1AB3E24C-0503-467A-A11A-F5326716669E}" name="วงเงินที่จะซื้อหรือจ้าง (บาท)" dataDxfId="171"/>
    <tableColumn id="7" xr3:uid="{9D4653C3-A9BA-423D-8E42-297109C5E04C}" name="ราคากลาง (บาท)" dataDxfId="170">
      <calculatedColumnFormula>Table134[[#This Row],[วงเงินที่จะซื้อหรือจ้าง (บาท)]]</calculatedColumnFormula>
    </tableColumn>
    <tableColumn id="8" xr3:uid="{85B110E3-A2B8-4D29-AE49-A824B2EED651}" name="วิธีการจัดซื้อจัดจ้าง" dataDxfId="169"/>
    <tableColumn id="9" xr3:uid="{52EBA846-C793-458B-A43A-FD8D8986B810}" name="รายชื่อผู้เสนอราคา" dataDxfId="168"/>
    <tableColumn id="10" xr3:uid="{00827E88-422A-4257-8C65-20FF25837E19}" name="ราคาที่เสนอ" dataDxfId="167">
      <calculatedColumnFormula>Table134[[#This Row],[วงเงินที่จะซื้อหรือจ้าง (บาท)]]</calculatedColumnFormula>
    </tableColumn>
    <tableColumn id="16" xr3:uid="{0788D8B6-9D31-49A0-922D-E7C035D88A95}" name="ผู้ได้รับการคัดเลือก" dataDxfId="166"/>
    <tableColumn id="11" xr3:uid="{B84D01A6-EC87-46BE-8F96-3FC9A0B7A13A}" name="ราคาที่ตกลงซื้อหรือจ้าง (บาท)" dataDxfId="165">
      <calculatedColumnFormula>Table134[[#This Row],[ราคาที่เสนอ]]</calculatedColumnFormula>
    </tableColumn>
    <tableColumn id="12" xr3:uid="{560F616F-10C8-43DF-8343-33E9DDF83DBE}" name="เลขที่สัญญา " dataDxfId="164">
      <calculatedColumnFormula>Table134[[#This Row],[ผู้ได้รับการคัดเลือก]]</calculatedColumnFormula>
    </tableColumn>
    <tableColumn id="13" xr3:uid="{802ED5F2-ECA7-4162-B65F-C7D3B8C07B75}" name="วันที่ทำสัญญา " dataDxfId="163"/>
    <tableColumn id="14" xr3:uid="{05691ED4-FB32-48A3-89D7-E754A2A1CABA}" name="เหตุผลที่คัดเลือก" dataDxfId="16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A9D11E-9A11-42B0-9BE5-040CC4479ABA}" name="Table13" displayName="Table13" ref="A1:P22" totalsRowShown="0" headerRowDxfId="161" dataDxfId="160">
  <tableColumns count="16">
    <tableColumn id="15" xr3:uid="{EDBE835D-293A-42FC-8ABD-6B5B35E9B594}" name="ที่" dataDxfId="159"/>
    <tableColumn id="1" xr3:uid="{2153F412-10DF-41DE-BC39-92D3E73C6338}" name="ปีงบประมาณ" dataDxfId="158"/>
    <tableColumn id="2" xr3:uid="{57AD9139-6B87-4E9B-B292-8DD481678F20}" name="ชื่อหน่วยงาน" dataDxfId="157"/>
    <tableColumn id="3" xr3:uid="{6D959482-CDB1-4A9B-825E-1552598138E6}" name="อำเภอ " dataDxfId="156"/>
    <tableColumn id="4" xr3:uid="{31943BF9-66A9-4F1E-A2CD-1DCC3657ADB6}" name="จังหวัด" dataDxfId="155"/>
    <tableColumn id="5" xr3:uid="{72E2336C-D0C4-41F5-806F-29B7B745C007}" name="ชื่อรายการของงานที่ซื้อหรือจ้าง" dataDxfId="154"/>
    <tableColumn id="6" xr3:uid="{CF8B5E75-91A2-49E2-A66D-83D3B29AA18F}" name="วงเงินที่จะซื้อหรือจ้าง (บาท)" dataDxfId="153"/>
    <tableColumn id="7" xr3:uid="{997E4FB3-68D5-4DCD-A9B0-D4616BAB7762}" name="ราคากลาง (บาท)" dataDxfId="152">
      <calculatedColumnFormula>Table13[[#This Row],[วงเงินที่จะซื้อหรือจ้าง (บาท)]]</calculatedColumnFormula>
    </tableColumn>
    <tableColumn id="8" xr3:uid="{1E2B5E34-8B98-424E-B40D-8DF61C7A572E}" name="วิธีการจัดซื้อจัดจ้าง" dataDxfId="151"/>
    <tableColumn id="9" xr3:uid="{17E15973-5EF7-4F0E-A8AF-7369273F72AD}" name="รายชื่อผู้เสนอราคา" dataDxfId="150"/>
    <tableColumn id="10" xr3:uid="{CDA9A98B-E650-4C63-BF1A-96CD18576585}" name="ราคาที่เสนอ" dataDxfId="149">
      <calculatedColumnFormula>Table13[[#This Row],[วงเงินที่จะซื้อหรือจ้าง (บาท)]]</calculatedColumnFormula>
    </tableColumn>
    <tableColumn id="16" xr3:uid="{A827C3BD-663B-47C0-9D09-41E886DD65BC}" name="ผู้ได้รับการคัดเลือก" dataDxfId="148"/>
    <tableColumn id="11" xr3:uid="{35143BF8-49BD-488C-9E2C-C4F7A3B1C579}" name="ราคาที่ตกลงซื้อหรือจ้าง (บาท)" dataDxfId="147">
      <calculatedColumnFormula>Table13[[#This Row],[ราคาที่เสนอ]]</calculatedColumnFormula>
    </tableColumn>
    <tableColumn id="12" xr3:uid="{E1AA54D4-116C-4995-BF94-97895131FCA8}" name="เลขที่สัญญา " dataDxfId="146">
      <calculatedColumnFormula>Table13[[#This Row],[ผู้ได้รับการคัดเลือก]]</calculatedColumnFormula>
    </tableColumn>
    <tableColumn id="13" xr3:uid="{98C4915F-E992-4D51-B20D-9E1BAA19CBB8}" name="วันที่ทำสัญญา " dataDxfId="145"/>
    <tableColumn id="14" xr3:uid="{7B1E52A9-C046-4F51-9431-AE1BCF57253B}" name="เหตุผลที่คัดเลือก" dataDxfId="14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8A790D-FB4E-43E9-9529-3629EBE7A328}" name="Table136" displayName="Table136" ref="A1:P12" totalsRowShown="0" headerRowDxfId="143" dataDxfId="142">
  <tableColumns count="16">
    <tableColumn id="15" xr3:uid="{94E40EEF-ED78-4F45-A54F-4EADF2EECA60}" name="ที่" dataDxfId="141"/>
    <tableColumn id="1" xr3:uid="{64083523-197B-4AC5-BE07-DCDF6E8C36A6}" name="ปีงบประมาณ" dataDxfId="140"/>
    <tableColumn id="2" xr3:uid="{1B615947-68B1-4CA2-8849-DBD4D525B940}" name="ชื่อหน่วยงาน" dataDxfId="139"/>
    <tableColumn id="3" xr3:uid="{2BBC4DEE-F106-4668-A693-993BEF379F24}" name="อำเภอ " dataDxfId="138"/>
    <tableColumn id="4" xr3:uid="{E486175F-59BB-4F06-8587-B14BB32848DB}" name="จังหวัด" dataDxfId="137"/>
    <tableColumn id="5" xr3:uid="{C92069F5-C2DF-4B2C-BB3E-226F32408B82}" name="ชื่อรายการของงานที่ซื้อหรือจ้าง" dataDxfId="136"/>
    <tableColumn id="6" xr3:uid="{8B015F93-4359-4D2F-99F3-09DD4CD3723E}" name="วงเงินที่จะซื้อหรือจ้าง (บาท)" dataDxfId="135"/>
    <tableColumn id="7" xr3:uid="{921EBCEE-971B-4D77-8F70-4171FC549AC0}" name="ราคากลาง (บาท)" dataDxfId="134">
      <calculatedColumnFormula>Table136[[#This Row],[วงเงินที่จะซื้อหรือจ้าง (บาท)]]</calculatedColumnFormula>
    </tableColumn>
    <tableColumn id="8" xr3:uid="{C5543C86-B231-484A-9931-BD7C471BD058}" name="วิธีการจัดซื้อจัดจ้าง" dataDxfId="133"/>
    <tableColumn id="9" xr3:uid="{EC4C6B3D-3C85-4A21-BF7A-B93D333EA2DB}" name="รายชื่อผู้เสนอราคา" dataDxfId="132"/>
    <tableColumn id="10" xr3:uid="{E3BA21FF-F54B-4AD4-B0B4-9064EC625DD0}" name="ราคาที่เสนอ" dataDxfId="131">
      <calculatedColumnFormula>Table136[[#This Row],[วงเงินที่จะซื้อหรือจ้าง (บาท)]]</calculatedColumnFormula>
    </tableColumn>
    <tableColumn id="16" xr3:uid="{9C298C4D-2B3E-4F22-BE1C-19AED0B58B3C}" name="ผู้ได้รับการคัดเลือก" dataDxfId="130"/>
    <tableColumn id="11" xr3:uid="{E3DBE655-1CD9-4BF1-A37D-9D979E30B3C3}" name="ราคาที่ตกลงซื้อหรือจ้าง (บาท)" dataDxfId="129">
      <calculatedColumnFormula>Table136[[#This Row],[ราคาที่เสนอ]]</calculatedColumnFormula>
    </tableColumn>
    <tableColumn id="12" xr3:uid="{DCD77E99-2F41-4B29-8154-D7E0F6773431}" name="เลขที่สัญญา " dataDxfId="128">
      <calculatedColumnFormula>Table136[[#This Row],[ผู้ได้รับการคัดเลือก]]</calculatedColumnFormula>
    </tableColumn>
    <tableColumn id="13" xr3:uid="{B9493DD5-D7AE-4F5F-AB8C-7B1FC0A11A1A}" name="วันที่ทำสัญญา " dataDxfId="127"/>
    <tableColumn id="14" xr3:uid="{F6B4C025-3C0E-46E7-9747-6BED0FC134CB}" name="เหตุผลที่คัดเลือก" dataDxfId="1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19F9C8-A5A8-4895-9B61-F570862F01CB}" name="Table1367" displayName="Table1367" ref="A1:P9" totalsRowShown="0" headerRowDxfId="125" dataDxfId="124">
  <tableColumns count="16">
    <tableColumn id="15" xr3:uid="{BCF36F9B-80A5-4345-B219-B48D3FD5FADB}" name="ที่" dataDxfId="123"/>
    <tableColumn id="1" xr3:uid="{B8C3558B-98AB-433C-94C6-58B9EFAAB0B9}" name="ปีงบประมาณ" dataDxfId="122"/>
    <tableColumn id="2" xr3:uid="{241B4C4A-B062-458D-B621-B62A49899832}" name="ชื่อหน่วยงาน" dataDxfId="121"/>
    <tableColumn id="3" xr3:uid="{E19BA4BD-DE38-4223-8A28-AD560E4C1313}" name="อำเภอ " dataDxfId="120"/>
    <tableColumn id="4" xr3:uid="{2753ABED-B366-4D82-BAB8-54D580CBE14B}" name="จังหวัด" dataDxfId="119"/>
    <tableColumn id="5" xr3:uid="{7CACC7FC-289D-4DC7-8966-4A2966E95102}" name="ชื่อรายการของงานที่ซื้อหรือจ้าง" dataDxfId="118"/>
    <tableColumn id="6" xr3:uid="{97AA9BD9-2E12-40C0-84DB-951BDC656BAD}" name="วงเงินที่จะซื้อหรือจ้าง (บาท)" dataDxfId="117"/>
    <tableColumn id="7" xr3:uid="{33943391-1E61-468C-BFB6-FBA8CCEC3C60}" name="ราคากลาง (บาท)" dataDxfId="116">
      <calculatedColumnFormula>Table1367[[#This Row],[วงเงินที่จะซื้อหรือจ้าง (บาท)]]</calculatedColumnFormula>
    </tableColumn>
    <tableColumn id="8" xr3:uid="{3851A209-D76A-4AD9-99B8-8AB59515EAF4}" name="วิธีการจัดซื้อจัดจ้าง" dataDxfId="115"/>
    <tableColumn id="9" xr3:uid="{EC4EF2F7-43FF-4950-9806-8DA9A726BC7C}" name="รายชื่อผู้เสนอราคา" dataDxfId="114"/>
    <tableColumn id="10" xr3:uid="{6D71F9C9-F4AC-48F9-B88A-8C6EDB15BDB1}" name="ราคาที่เสนอ" dataDxfId="113">
      <calculatedColumnFormula>Table1367[[#This Row],[วงเงินที่จะซื้อหรือจ้าง (บาท)]]</calculatedColumnFormula>
    </tableColumn>
    <tableColumn id="16" xr3:uid="{1FE56172-C44F-4F4B-A0B0-08EF520A21EB}" name="ผู้ได้รับการคัดเลือก" dataDxfId="112"/>
    <tableColumn id="11" xr3:uid="{AB7131F9-AF1B-4710-BDE7-D727AE4945B9}" name="ราคาที่ตกลงซื้อหรือจ้าง (บาท)" dataDxfId="111">
      <calculatedColumnFormula>Table1367[[#This Row],[ราคาที่เสนอ]]</calculatedColumnFormula>
    </tableColumn>
    <tableColumn id="12" xr3:uid="{7D5CCF4A-DD19-473E-9B37-8C5550A4D4B2}" name="เลขที่สัญญา " dataDxfId="110">
      <calculatedColumnFormula>Table1367[[#This Row],[ผู้ได้รับการคัดเลือก]]</calculatedColumnFormula>
    </tableColumn>
    <tableColumn id="13" xr3:uid="{B48A7615-5EF7-483C-B6E9-E772ACB20FA2}" name="วันที่ทำสัญญา " dataDxfId="109"/>
    <tableColumn id="14" xr3:uid="{DB205EF8-A2F5-4FC6-AC90-68957235A45D}" name="เหตุผลที่คัดเลือก" dataDxfId="10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95A520-C768-45F6-8F80-DCF3C33B4694}" name="Table13678" displayName="Table13678" ref="A1:P19" totalsRowShown="0" headerRowDxfId="215" dataDxfId="214">
  <tableColumns count="16">
    <tableColumn id="15" xr3:uid="{95BC7E1F-C42A-415E-B18A-B31D8489BE1F}" name="ที่" dataDxfId="213"/>
    <tableColumn id="1" xr3:uid="{844EAA64-2F99-4CEA-BFBE-7EA78D79A48F}" name="ปีงบประมาณ" dataDxfId="212"/>
    <tableColumn id="2" xr3:uid="{79583938-6CC3-4BA7-A020-D3F6DA32850B}" name="ชื่อหน่วยงาน" dataDxfId="211"/>
    <tableColumn id="3" xr3:uid="{65D0E5C2-134A-44AD-ADA9-0C8D7CC4F01A}" name="อำเภอ " dataDxfId="210"/>
    <tableColumn id="4" xr3:uid="{B01B99D6-4E3B-4F3E-8E63-4D0C36ED1C26}" name="จังหวัด" dataDxfId="209"/>
    <tableColumn id="5" xr3:uid="{DF024073-A232-45A4-BD8B-ADA39F957EFE}" name="ชื่อรายการของงานที่ซื้อหรือจ้าง" dataDxfId="208"/>
    <tableColumn id="6" xr3:uid="{A1CC6065-08A5-4C42-B5DF-DEC843940037}" name="วงเงินที่จะซื้อหรือจ้าง (บาท)" dataDxfId="207"/>
    <tableColumn id="7" xr3:uid="{070EA619-AAD9-456C-9DD6-D9B2D59CB49B}" name="ราคากลาง (บาท)" dataDxfId="206">
      <calculatedColumnFormula>Table13678[[#This Row],[วงเงินที่จะซื้อหรือจ้าง (บาท)]]</calculatedColumnFormula>
    </tableColumn>
    <tableColumn id="8" xr3:uid="{CCD253E1-F997-447E-896D-FCC6FD7973CC}" name="วิธีการจัดซื้อจัดจ้าง" dataDxfId="205"/>
    <tableColumn id="9" xr3:uid="{6ADBC0B9-34A8-4684-8D66-6C266BC9CB26}" name="รายชื่อผู้เสนอราคา" dataDxfId="204"/>
    <tableColumn id="10" xr3:uid="{CCA896B6-33FD-431B-B29F-0EDA3F4F51DB}" name="ราคาที่เสนอ" dataDxfId="203">
      <calculatedColumnFormula>Table13678[[#This Row],[วงเงินที่จะซื้อหรือจ้าง (บาท)]]</calculatedColumnFormula>
    </tableColumn>
    <tableColumn id="16" xr3:uid="{C118A506-CD23-462B-894B-69CE1B793604}" name="ผู้ได้รับการคัดเลือก" dataDxfId="202"/>
    <tableColumn id="11" xr3:uid="{4E506F2E-42CB-4341-BBEE-890B01C6979F}" name="ราคาที่ตกลงซื้อหรือจ้าง (บาท)" dataDxfId="201">
      <calculatedColumnFormula>Table13678[[#This Row],[ราคาที่เสนอ]]</calculatedColumnFormula>
    </tableColumn>
    <tableColumn id="12" xr3:uid="{0D0E2FD2-5AEC-4FED-BB44-145BE9CA6387}" name="เลขที่สัญญา " dataDxfId="200">
      <calculatedColumnFormula>Table13678[[#This Row],[ผู้ได้รับการคัดเลือก]]</calculatedColumnFormula>
    </tableColumn>
    <tableColumn id="13" xr3:uid="{16983912-7095-4DE6-B78A-37F219181830}" name="วันที่ทำสัญญา " dataDxfId="199"/>
    <tableColumn id="14" xr3:uid="{C60F4085-68C7-4669-8F6E-B65E33FC2C70}" name="เหตุผลที่คัดเลือก" dataDxfId="19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408497D-D43A-4683-A586-2D8AACEE003A}" name="Table136789" displayName="Table136789" ref="A1:P8" totalsRowShown="0" headerRowDxfId="107" dataDxfId="106">
  <tableColumns count="16">
    <tableColumn id="15" xr3:uid="{6147FA49-0649-448F-BF70-2358025BFDBA}" name="ที่" dataDxfId="105"/>
    <tableColumn id="1" xr3:uid="{61562036-6403-458F-A3DD-06B013BDF473}" name="ปีงบประมาณ" dataDxfId="104"/>
    <tableColumn id="2" xr3:uid="{AE7E1C14-9BE8-49AC-A9C9-028A86B070DF}" name="ชื่อหน่วยงาน" dataDxfId="103"/>
    <tableColumn id="3" xr3:uid="{A89BD748-144E-4F36-998C-4A3CB0D6AF8A}" name="อำเภอ " dataDxfId="102"/>
    <tableColumn id="4" xr3:uid="{16CCB74B-EE0A-45CD-A6C5-5537ED9458B8}" name="จังหวัด" dataDxfId="101"/>
    <tableColumn id="5" xr3:uid="{794C9001-295C-4E2F-9C67-E426DD500848}" name="ชื่อรายการของงานที่ซื้อหรือจ้าง" dataDxfId="100"/>
    <tableColumn id="6" xr3:uid="{227FD580-6161-4A37-922C-DF42E732CD03}" name="วงเงินที่จะซื้อหรือจ้าง (บาท)" dataDxfId="99"/>
    <tableColumn id="7" xr3:uid="{65E98702-E68C-4E7C-B14B-7D2A85181DA6}" name="ราคากลาง (บาท)" dataDxfId="98">
      <calculatedColumnFormula>Table136789[[#This Row],[วงเงินที่จะซื้อหรือจ้าง (บาท)]]</calculatedColumnFormula>
    </tableColumn>
    <tableColumn id="8" xr3:uid="{8DFBC6D8-CDC8-45EC-8688-B25A2D564B0C}" name="วิธีการจัดซื้อจัดจ้าง" dataDxfId="97"/>
    <tableColumn id="9" xr3:uid="{7A1BA4E7-ED58-4082-92AB-7C8F2A3BAE65}" name="รายชื่อผู้เสนอราคา" dataDxfId="96"/>
    <tableColumn id="10" xr3:uid="{EE6E0134-5CA8-463F-B9ED-DD9C46A86240}" name="ราคาที่เสนอ" dataDxfId="95">
      <calculatedColumnFormula>Table136789[[#This Row],[วงเงินที่จะซื้อหรือจ้าง (บาท)]]</calculatedColumnFormula>
    </tableColumn>
    <tableColumn id="16" xr3:uid="{7525AB6D-F4E6-437E-9466-DEABD32BD04E}" name="ผู้ได้รับการคัดเลือก" dataDxfId="94"/>
    <tableColumn id="11" xr3:uid="{808E2A08-0EE0-4BCA-93ED-06A949F8BFFF}" name="ราคาที่ตกลงซื้อหรือจ้าง (บาท)" dataDxfId="93">
      <calculatedColumnFormula>Table136789[[#This Row],[ราคาที่เสนอ]]</calculatedColumnFormula>
    </tableColumn>
    <tableColumn id="12" xr3:uid="{664C1BDB-D6A6-44C4-BB31-BB5F62EA7607}" name="เลขที่สัญญา " dataDxfId="92">
      <calculatedColumnFormula>Table136789[[#This Row],[ผู้ได้รับการคัดเลือก]]</calculatedColumnFormula>
    </tableColumn>
    <tableColumn id="13" xr3:uid="{9F083FDC-02C7-4479-BA19-8B75BCDA434E}" name="วันที่ทำสัญญา " dataDxfId="91"/>
    <tableColumn id="14" xr3:uid="{0661906D-E723-4E92-954E-AD0041DCE4DB}" name="เหตุผลที่คัดเลือก" dataDxfId="9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6FB46C7-08FF-49F5-A605-4F0A107FD6C1}" name="Table13678910" displayName="Table13678910" ref="A1:P30" totalsRowShown="0" headerRowDxfId="89" dataDxfId="88">
  <tableColumns count="16">
    <tableColumn id="15" xr3:uid="{E6440D42-9C64-40EF-A6D1-BAE1E93256E8}" name="ที่" dataDxfId="87"/>
    <tableColumn id="1" xr3:uid="{9E91FB8B-6EC0-44D8-B20D-2431EC3A6620}" name="ปีงบประมาณ" dataDxfId="86"/>
    <tableColumn id="2" xr3:uid="{4781955A-10E3-48A2-9052-DC55CD02F270}" name="ชื่อหน่วยงาน" dataDxfId="85"/>
    <tableColumn id="3" xr3:uid="{8ACCC594-D688-4E21-8675-15A7E05F93AF}" name="อำเภอ " dataDxfId="84"/>
    <tableColumn id="4" xr3:uid="{D4E9B587-28E9-44EC-81E3-579E4A0B312C}" name="จังหวัด" dataDxfId="83"/>
    <tableColumn id="5" xr3:uid="{FCB65DF1-6C08-47CE-B6DE-34DF985A0800}" name="ชื่อรายการของงานที่ซื้อหรือจ้าง" dataDxfId="82"/>
    <tableColumn id="6" xr3:uid="{B62A8CFB-F0F3-4547-86BB-A95097A4FF95}" name="วงเงินที่จะซื้อหรือจ้าง (บาท)" dataDxfId="81"/>
    <tableColumn id="7" xr3:uid="{ADF771AC-3355-4FE6-98F5-046E2807C384}" name="ราคากลาง (บาท)" dataDxfId="80">
      <calculatedColumnFormula>Table13678910[[#This Row],[วงเงินที่จะซื้อหรือจ้าง (บาท)]]</calculatedColumnFormula>
    </tableColumn>
    <tableColumn id="8" xr3:uid="{51C7EF6F-24C8-465D-AA54-B76BBD27BDEC}" name="วิธีการจัดซื้อจัดจ้าง" dataDxfId="79"/>
    <tableColumn id="9" xr3:uid="{54B9E4DC-F8E2-4E79-88B8-B2BE50B78B84}" name="รายชื่อผู้เสนอราคา" dataDxfId="78"/>
    <tableColumn id="10" xr3:uid="{36EDDED4-8C5D-4C23-9999-1CD9E92459F6}" name="ราคาที่เสนอ" dataDxfId="77">
      <calculatedColumnFormula>Table13678910[[#This Row],[วงเงินที่จะซื้อหรือจ้าง (บาท)]]</calculatedColumnFormula>
    </tableColumn>
    <tableColumn id="16" xr3:uid="{4A453CD1-DE6B-4CE3-B971-4D49959328DD}" name="ผู้ได้รับการคัดเลือก" dataDxfId="76"/>
    <tableColumn id="11" xr3:uid="{84523910-7FDE-4B33-B444-A12A0AC2B714}" name="ราคาที่ตกลงซื้อหรือจ้าง (บาท)" dataDxfId="75">
      <calculatedColumnFormula>Table13678910[[#This Row],[ราคาที่เสนอ]]</calculatedColumnFormula>
    </tableColumn>
    <tableColumn id="12" xr3:uid="{87CBE2D1-8EC5-4912-82EC-9C61C008598B}" name="เลขที่สัญญา " dataDxfId="74">
      <calculatedColumnFormula>Table13678910[[#This Row],[ผู้ได้รับการคัดเลือก]]</calculatedColumnFormula>
    </tableColumn>
    <tableColumn id="13" xr3:uid="{FC25A322-68CA-498A-A4B2-F1A4F3B4FB4E}" name="วันที่ทำสัญญา " dataDxfId="73"/>
    <tableColumn id="14" xr3:uid="{B2F24121-95F7-4EA6-A75F-E155774B8A3B}" name="เหตุผลที่คัดเลือก" dataDxfId="7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303978E-1016-4E39-84DC-14F34986388B}" name="Table1367891011" displayName="Table1367891011" ref="A1:P44" totalsRowShown="0" headerRowDxfId="71" dataDxfId="70">
  <tableColumns count="16">
    <tableColumn id="15" xr3:uid="{11760654-8954-4A42-B140-ED188C377095}" name="ที่" dataDxfId="69"/>
    <tableColumn id="1" xr3:uid="{989BF482-37E7-46F7-A546-8AC9E0842278}" name="ปีงบประมาณ" dataDxfId="68"/>
    <tableColumn id="2" xr3:uid="{AB99B3CB-D9D8-4E3C-A760-011EA4921068}" name="ชื่อหน่วยงาน" dataDxfId="67"/>
    <tableColumn id="3" xr3:uid="{AC3C88C2-9B60-45C9-9A40-540D84377A16}" name="อำเภอ " dataDxfId="66"/>
    <tableColumn id="4" xr3:uid="{06DA3B59-9647-492F-A6B1-1DFB153C8A4D}" name="จังหวัด" dataDxfId="65"/>
    <tableColumn id="5" xr3:uid="{D6BBC911-D65D-4F4C-8EA9-8C1A4C858A26}" name="ชื่อรายการของงานที่ซื้อหรือจ้าง" dataDxfId="64"/>
    <tableColumn id="6" xr3:uid="{2682ED91-D648-4009-AD9E-5E161098F123}" name="วงเงินที่จะซื้อหรือจ้าง (บาท)" dataDxfId="63"/>
    <tableColumn id="7" xr3:uid="{32FFE454-28ED-47DF-9ED7-9F06BF21244A}" name="ราคากลาง (บาท)" dataDxfId="62">
      <calculatedColumnFormula>Table1367891011[[#This Row],[วงเงินที่จะซื้อหรือจ้าง (บาท)]]</calculatedColumnFormula>
    </tableColumn>
    <tableColumn id="8" xr3:uid="{3D280F6D-2CCD-4C5A-ACFD-07067B4BA1A0}" name="วิธีการจัดซื้อจัดจ้าง" dataDxfId="61"/>
    <tableColumn id="9" xr3:uid="{53BD6EBD-950D-424D-B2B6-328EF0350BBB}" name="รายชื่อผู้เสนอราคา" dataDxfId="60"/>
    <tableColumn id="10" xr3:uid="{F49A069C-C3DB-44C8-B6CA-5D91A0D00D1B}" name="ราคาที่เสนอ" dataDxfId="59">
      <calculatedColumnFormula>Table1367891011[[#This Row],[วงเงินที่จะซื้อหรือจ้าง (บาท)]]</calculatedColumnFormula>
    </tableColumn>
    <tableColumn id="16" xr3:uid="{BCB1AAB7-3921-47FC-94B9-E82C72F9C3F5}" name="ผู้ได้รับการคัดเลือก" dataDxfId="58"/>
    <tableColumn id="11" xr3:uid="{DC27BF7A-B78A-490D-9E21-770C33AB9115}" name="ราคาที่ตกลงซื้อหรือจ้าง (บาท)" dataDxfId="57">
      <calculatedColumnFormula>Table1367891011[[#This Row],[ราคาที่เสนอ]]</calculatedColumnFormula>
    </tableColumn>
    <tableColumn id="12" xr3:uid="{0FBFB274-E105-42F3-8B5C-F5B0E86D4A25}" name="เลขที่สัญญา " dataDxfId="56">
      <calculatedColumnFormula>Table1367891011[[#This Row],[ผู้ได้รับการคัดเลือก]]</calculatedColumnFormula>
    </tableColumn>
    <tableColumn id="13" xr3:uid="{538D341C-5187-407F-B091-9E6D2BD3182F}" name="วันที่ทำสัญญา " dataDxfId="55"/>
    <tableColumn id="14" xr3:uid="{F3BDB0B1-8289-4EED-B428-040D61D992D2}" name="เหตุผลที่คัดเลือก" dataDxfId="54"/>
  </tableColumns>
  <tableStyleInfo name="TableStyleMedium2" showFirstColumn="0" showLastColumn="0" showRowStripes="1" showColumnStripes="0"/>
</table>
</file>

<file path=xl/theme/theme1.xml><?xml version="1.0" encoding="utf-8"?>
<a:theme xmlns:a="http://schemas.openxmlformats.org/drawingml/2006/main" name="ธีม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AC13-34C1-433D-95D5-5F1697BB3961}">
  <dimension ref="A1:P10"/>
  <sheetViews>
    <sheetView view="pageBreakPreview" zoomScale="83" zoomScaleNormal="100" zoomScaleSheetLayoutView="83" workbookViewId="0">
      <selection activeCell="Q3" sqref="Q3"/>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8.5546875" style="2" customWidth="1"/>
    <col min="6" max="6" width="44.88671875" style="2"/>
    <col min="7" max="7" width="23.33203125" style="2" customWidth="1"/>
    <col min="8" max="8" width="13.88671875" style="26" customWidth="1"/>
    <col min="9" max="9" width="17.6640625" style="2" customWidth="1"/>
    <col min="10" max="10" width="30.88671875" style="2" customWidth="1"/>
    <col min="11" max="11" width="15.77734375" style="2" customWidth="1"/>
    <col min="12" max="12" width="31.33203125" style="2" customWidth="1"/>
    <col min="13" max="13" width="26.44140625" style="2" customWidth="1"/>
    <col min="14" max="14" width="12" style="2" customWidth="1"/>
    <col min="15" max="15" width="15.109375" style="26" customWidth="1"/>
    <col min="16" max="16" width="34.7773437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88.5" customHeight="1">
      <c r="A2" s="1">
        <v>1</v>
      </c>
      <c r="B2" s="2">
        <v>2568</v>
      </c>
      <c r="C2" s="2" t="s">
        <v>9</v>
      </c>
      <c r="D2" s="2" t="s">
        <v>10</v>
      </c>
      <c r="E2" s="2" t="s">
        <v>11</v>
      </c>
      <c r="F2" s="3" t="s">
        <v>165</v>
      </c>
      <c r="G2" s="4">
        <v>18000</v>
      </c>
      <c r="H2" s="25">
        <f>Table1[[#This Row],[วงเงินที่จะซื้อหรือจ้าง (บาท)]]</f>
        <v>18000</v>
      </c>
      <c r="I2" s="6" t="s">
        <v>12</v>
      </c>
      <c r="J2" s="26" t="s">
        <v>166</v>
      </c>
      <c r="K2" s="4">
        <f>Table1[[#This Row],[วงเงินที่จะซื้อหรือจ้าง (บาท)]]</f>
        <v>18000</v>
      </c>
      <c r="L2" s="26" t="s">
        <v>166</v>
      </c>
      <c r="M2" s="7">
        <f>Table1[[#This Row],[ราคาที่เสนอ]]</f>
        <v>18000</v>
      </c>
      <c r="N2" s="27" t="s">
        <v>167</v>
      </c>
      <c r="O2" s="8">
        <v>243892</v>
      </c>
      <c r="P2" s="9" t="s">
        <v>35</v>
      </c>
    </row>
    <row r="3" spans="1:16" ht="98.4">
      <c r="A3" s="1">
        <v>2</v>
      </c>
      <c r="B3" s="2">
        <v>2568</v>
      </c>
      <c r="C3" s="2" t="s">
        <v>9</v>
      </c>
      <c r="D3" s="2" t="s">
        <v>10</v>
      </c>
      <c r="E3" s="2" t="s">
        <v>11</v>
      </c>
      <c r="F3" s="3" t="s">
        <v>36</v>
      </c>
      <c r="G3" s="4">
        <v>39600</v>
      </c>
      <c r="H3" s="5">
        <f>Table1[[#This Row],[วงเงินที่จะซื้อหรือจ้าง (บาท)]]</f>
        <v>39600</v>
      </c>
      <c r="I3" s="6" t="s">
        <v>12</v>
      </c>
      <c r="J3" s="2" t="s">
        <v>37</v>
      </c>
      <c r="K3" s="4">
        <f>Table1[[#This Row],[วงเงินที่จะซื้อหรือจ้าง (บาท)]]</f>
        <v>39600</v>
      </c>
      <c r="L3" s="2" t="s">
        <v>37</v>
      </c>
      <c r="M3" s="7">
        <f>Table1[[#This Row],[ราคาที่เสนอ]]</f>
        <v>39600</v>
      </c>
      <c r="N3" s="27" t="s">
        <v>38</v>
      </c>
      <c r="O3" s="8">
        <v>243892</v>
      </c>
      <c r="P3" s="9" t="s">
        <v>35</v>
      </c>
    </row>
    <row r="4" spans="1:16" ht="49.2">
      <c r="A4" s="1">
        <v>3</v>
      </c>
      <c r="B4" s="2">
        <v>2568</v>
      </c>
      <c r="C4" s="2" t="s">
        <v>9</v>
      </c>
      <c r="D4" s="2" t="s">
        <v>10</v>
      </c>
      <c r="E4" s="2" t="s">
        <v>11</v>
      </c>
      <c r="F4" s="3" t="s">
        <v>39</v>
      </c>
      <c r="G4" s="4">
        <v>53496</v>
      </c>
      <c r="H4" s="5">
        <f>Table1[[#This Row],[วงเงินที่จะซื้อหรือจ้าง (บาท)]]</f>
        <v>53496</v>
      </c>
      <c r="I4" s="6" t="s">
        <v>12</v>
      </c>
      <c r="J4" s="2" t="s">
        <v>40</v>
      </c>
      <c r="K4" s="4">
        <f>Table1[[#This Row],[วงเงินที่จะซื้อหรือจ้าง (บาท)]]</f>
        <v>53496</v>
      </c>
      <c r="L4" s="2" t="str">
        <f>Table1[[#This Row],[รายชื่อผู้เสนอราคา]]</f>
        <v>บริษัท ดับบลิว.เจ.พร็อพเพอตี้ จำกัด</v>
      </c>
      <c r="M4" s="7">
        <f>Table1[[#This Row],[ราคาที่เสนอ]]</f>
        <v>53496</v>
      </c>
      <c r="N4" s="10" t="s">
        <v>41</v>
      </c>
      <c r="O4" s="8">
        <v>243916</v>
      </c>
      <c r="P4" s="9" t="s">
        <v>35</v>
      </c>
    </row>
    <row r="5" spans="1:16" ht="123">
      <c r="A5" s="1">
        <v>4</v>
      </c>
      <c r="B5" s="2">
        <v>2568</v>
      </c>
      <c r="C5" s="2" t="s">
        <v>9</v>
      </c>
      <c r="D5" s="2" t="s">
        <v>10</v>
      </c>
      <c r="E5" s="2" t="s">
        <v>11</v>
      </c>
      <c r="F5" s="3" t="s">
        <v>42</v>
      </c>
      <c r="G5" s="4">
        <v>30000</v>
      </c>
      <c r="H5" s="5">
        <f>Table1[[#This Row],[วงเงินที่จะซื้อหรือจ้าง (บาท)]]</f>
        <v>30000</v>
      </c>
      <c r="I5" s="6" t="s">
        <v>12</v>
      </c>
      <c r="J5" s="2" t="s">
        <v>43</v>
      </c>
      <c r="K5" s="4">
        <f>Table1[[#This Row],[วงเงินที่จะซื้อหรือจ้าง (บาท)]]</f>
        <v>30000</v>
      </c>
      <c r="L5" s="2" t="str">
        <f>Table1[[#This Row],[รายชื่อผู้เสนอราคา]]</f>
        <v>มหาวิทยาลัยราชภัฏศรีสะเกษ</v>
      </c>
      <c r="M5" s="7">
        <f>Table1[[#This Row],[ราคาที่เสนอ]]</f>
        <v>30000</v>
      </c>
      <c r="N5" s="27" t="s">
        <v>38</v>
      </c>
      <c r="O5" s="11">
        <v>243922</v>
      </c>
      <c r="P5" s="9" t="s">
        <v>35</v>
      </c>
    </row>
    <row r="6" spans="1:16" ht="147.6">
      <c r="A6" s="1">
        <v>5</v>
      </c>
      <c r="B6" s="2">
        <v>2568</v>
      </c>
      <c r="C6" s="2" t="s">
        <v>9</v>
      </c>
      <c r="D6" s="2" t="s">
        <v>10</v>
      </c>
      <c r="E6" s="2" t="s">
        <v>11</v>
      </c>
      <c r="F6" s="3" t="s">
        <v>44</v>
      </c>
      <c r="G6" s="4">
        <v>36317.19</v>
      </c>
      <c r="H6" s="5">
        <f>Table1[[#This Row],[วงเงินที่จะซื้อหรือจ้าง (บาท)]]</f>
        <v>36317.19</v>
      </c>
      <c r="I6" s="6" t="s">
        <v>12</v>
      </c>
      <c r="J6" s="2" t="s">
        <v>22</v>
      </c>
      <c r="K6" s="4">
        <f>Table1[[#This Row],[วงเงินที่จะซื้อหรือจ้าง (บาท)]]</f>
        <v>36317.19</v>
      </c>
      <c r="L6" s="2" t="str">
        <f>Table1[[#This Row],[รายชื่อผู้เสนอราคา]]</f>
        <v>บริษัท เขาใหญ่ เฟรชมิลค์ จำกัด</v>
      </c>
      <c r="M6" s="7">
        <f>Table1[[#This Row],[ราคาที่เสนอ]]</f>
        <v>36317.19</v>
      </c>
      <c r="N6" s="7" t="s">
        <v>45</v>
      </c>
      <c r="O6" s="11">
        <v>243922</v>
      </c>
      <c r="P6" s="9" t="s">
        <v>35</v>
      </c>
    </row>
    <row r="7" spans="1:16" hidden="1">
      <c r="F7" s="3"/>
      <c r="G7" s="4"/>
      <c r="H7" s="5"/>
      <c r="I7" s="6"/>
      <c r="K7" s="4"/>
      <c r="M7" s="7"/>
      <c r="N7" s="7"/>
      <c r="P7" s="9"/>
    </row>
    <row r="8" spans="1:16" hidden="1">
      <c r="F8" s="3"/>
      <c r="G8" s="4"/>
      <c r="H8" s="5"/>
      <c r="I8" s="6"/>
      <c r="K8" s="4"/>
      <c r="M8" s="7"/>
      <c r="N8" s="7"/>
      <c r="P8" s="9"/>
    </row>
    <row r="9" spans="1:16" hidden="1">
      <c r="F9" s="3"/>
      <c r="G9" s="4"/>
      <c r="H9" s="5"/>
      <c r="I9" s="6"/>
      <c r="K9" s="4"/>
      <c r="M9" s="7"/>
      <c r="N9" s="7"/>
      <c r="P9" s="9"/>
    </row>
    <row r="10" spans="1:16" hidden="1">
      <c r="F10" s="3"/>
      <c r="G10" s="4"/>
      <c r="H10" s="5"/>
      <c r="I10" s="6"/>
      <c r="K10" s="4"/>
      <c r="M10" s="7"/>
      <c r="N10" s="7"/>
      <c r="P10" s="9"/>
    </row>
  </sheetData>
  <phoneticPr fontId="2" type="noConversion"/>
  <dataValidations count="1">
    <dataValidation type="list" allowBlank="1" showInputMessage="1" showErrorMessage="1" sqref="I2:J2 L2 I3:I10" xr:uid="{F915E268-4809-41B6-89B4-7A08E96B36B9}">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FD62-E21C-4CCF-8E7C-293F5E19637D}">
  <dimension ref="A1:Q24"/>
  <sheetViews>
    <sheetView view="pageBreakPreview" topLeftCell="A4" zoomScale="60" zoomScaleNormal="100" workbookViewId="0">
      <selection activeCell="Q4" sqref="Q1:Q1048576"/>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8.2187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49.2">
      <c r="A2" s="1">
        <v>1</v>
      </c>
      <c r="B2" s="2">
        <v>2568</v>
      </c>
      <c r="C2" s="2" t="s">
        <v>9</v>
      </c>
      <c r="D2" s="2" t="s">
        <v>10</v>
      </c>
      <c r="E2" s="2" t="s">
        <v>11</v>
      </c>
      <c r="F2" s="3" t="s">
        <v>343</v>
      </c>
      <c r="G2" s="4">
        <v>8600</v>
      </c>
      <c r="H2" s="5">
        <f>Table136789101112[[#This Row],[วงเงินที่จะซื้อหรือจ้าง (บาท)]]</f>
        <v>8600</v>
      </c>
      <c r="I2" s="6" t="s">
        <v>12</v>
      </c>
      <c r="J2" s="2" t="s">
        <v>58</v>
      </c>
      <c r="K2" s="4">
        <f>Table136789101112[[#This Row],[วงเงินที่จะซื้อหรือจ้าง (บาท)]]</f>
        <v>8600</v>
      </c>
      <c r="L2" s="2" t="str">
        <f>Table136789101112[[#This Row],[รายชื่อผู้เสนอราคา]]</f>
        <v>ร้านสำโรงทาบประดับยนต์</v>
      </c>
      <c r="M2" s="7">
        <f>Table136789101112[[#This Row],[ราคาที่เสนอ]]</f>
        <v>8600</v>
      </c>
      <c r="N2" s="7" t="s">
        <v>344</v>
      </c>
      <c r="O2" s="11">
        <v>244166</v>
      </c>
      <c r="P2" s="9" t="s">
        <v>35</v>
      </c>
    </row>
    <row r="3" spans="1:16" ht="49.2">
      <c r="A3" s="1">
        <v>2</v>
      </c>
      <c r="B3" s="2">
        <v>2568</v>
      </c>
      <c r="C3" s="2" t="s">
        <v>9</v>
      </c>
      <c r="D3" s="2" t="s">
        <v>10</v>
      </c>
      <c r="E3" s="2" t="s">
        <v>11</v>
      </c>
      <c r="F3" s="3" t="s">
        <v>345</v>
      </c>
      <c r="G3" s="4">
        <v>16670</v>
      </c>
      <c r="H3" s="5">
        <f>Table136789101112[[#This Row],[วงเงินที่จะซื้อหรือจ้าง (บาท)]]</f>
        <v>16670</v>
      </c>
      <c r="I3" s="6" t="s">
        <v>12</v>
      </c>
      <c r="J3" s="2" t="s">
        <v>347</v>
      </c>
      <c r="K3" s="4">
        <f>Table136789101112[[#This Row],[วงเงินที่จะซื้อหรือจ้าง (บาท)]]</f>
        <v>16670</v>
      </c>
      <c r="L3" s="2" t="str">
        <f>Table136789101112[[#This Row],[รายชื่อผู้เสนอราคา]]</f>
        <v>ร้านเจษฎาก่อสร้าง</v>
      </c>
      <c r="M3" s="7">
        <f>Table136789101112[[#This Row],[ราคาที่เสนอ]]</f>
        <v>16670</v>
      </c>
      <c r="N3" s="7" t="s">
        <v>346</v>
      </c>
      <c r="O3" s="11">
        <v>244167</v>
      </c>
      <c r="P3" s="9" t="s">
        <v>35</v>
      </c>
    </row>
    <row r="4" spans="1:16" ht="73.8">
      <c r="A4" s="1">
        <v>3</v>
      </c>
      <c r="B4" s="2">
        <v>2568</v>
      </c>
      <c r="C4" s="2" t="s">
        <v>9</v>
      </c>
      <c r="D4" s="2" t="s">
        <v>10</v>
      </c>
      <c r="E4" s="2" t="s">
        <v>11</v>
      </c>
      <c r="F4" s="3" t="s">
        <v>348</v>
      </c>
      <c r="G4" s="4">
        <v>41900</v>
      </c>
      <c r="H4" s="5">
        <f>Table136789101112[[#This Row],[วงเงินที่จะซื้อหรือจ้าง (บาท)]]</f>
        <v>41900</v>
      </c>
      <c r="I4" s="6" t="s">
        <v>12</v>
      </c>
      <c r="J4" s="2" t="s">
        <v>349</v>
      </c>
      <c r="K4" s="4">
        <f>Table136789101112[[#This Row],[วงเงินที่จะซื้อหรือจ้าง (บาท)]]</f>
        <v>41900</v>
      </c>
      <c r="L4" s="2" t="str">
        <f>Table136789101112[[#This Row],[รายชื่อผู้เสนอราคา]]</f>
        <v>บุญสุขอิเล็กทรอนิกส์</v>
      </c>
      <c r="M4" s="7">
        <f>Table136789101112[[#This Row],[ราคาที่เสนอ]]</f>
        <v>41900</v>
      </c>
      <c r="N4" s="7" t="s">
        <v>350</v>
      </c>
      <c r="O4" s="11">
        <v>244168</v>
      </c>
      <c r="P4" s="9" t="s">
        <v>35</v>
      </c>
    </row>
    <row r="5" spans="1:16" ht="49.2">
      <c r="A5" s="1">
        <v>4</v>
      </c>
      <c r="B5" s="2">
        <v>2568</v>
      </c>
      <c r="C5" s="2" t="s">
        <v>9</v>
      </c>
      <c r="D5" s="2" t="s">
        <v>10</v>
      </c>
      <c r="E5" s="2" t="s">
        <v>11</v>
      </c>
      <c r="F5" s="3" t="s">
        <v>351</v>
      </c>
      <c r="G5" s="4">
        <v>2040</v>
      </c>
      <c r="H5" s="5">
        <f>Table136789101112[[#This Row],[วงเงินที่จะซื้อหรือจ้าง (บาท)]]</f>
        <v>2040</v>
      </c>
      <c r="I5" s="6" t="s">
        <v>12</v>
      </c>
      <c r="J5" s="2" t="s">
        <v>184</v>
      </c>
      <c r="K5" s="4">
        <f>Table136789101112[[#This Row],[วงเงินที่จะซื้อหรือจ้าง (บาท)]]</f>
        <v>2040</v>
      </c>
      <c r="L5" s="2" t="str">
        <f>Table136789101112[[#This Row],[รายชื่อผู้เสนอราคา]]</f>
        <v>ห้างหุ้นส่วนจำกัด คงค้าไม้</v>
      </c>
      <c r="M5" s="7">
        <f>Table136789101112[[#This Row],[ราคาที่เสนอ]]</f>
        <v>2040</v>
      </c>
      <c r="N5" s="7" t="s">
        <v>352</v>
      </c>
      <c r="O5" s="11">
        <v>244168</v>
      </c>
      <c r="P5" s="9" t="s">
        <v>35</v>
      </c>
    </row>
    <row r="6" spans="1:16" ht="123">
      <c r="A6" s="1">
        <v>5</v>
      </c>
      <c r="B6" s="2">
        <v>2568</v>
      </c>
      <c r="C6" s="2" t="s">
        <v>9</v>
      </c>
      <c r="D6" s="2" t="s">
        <v>10</v>
      </c>
      <c r="E6" s="2" t="s">
        <v>11</v>
      </c>
      <c r="F6" s="3" t="s">
        <v>353</v>
      </c>
      <c r="G6" s="4">
        <v>109000</v>
      </c>
      <c r="H6" s="5">
        <v>107958.64</v>
      </c>
      <c r="I6" s="6" t="s">
        <v>12</v>
      </c>
      <c r="J6" s="2" t="s">
        <v>18</v>
      </c>
      <c r="K6" s="4">
        <v>105000</v>
      </c>
      <c r="L6" s="2" t="str">
        <f>Table136789101112[[#This Row],[รายชื่อผู้เสนอราคา]]</f>
        <v>นายทองสา สาทิพจันทร์</v>
      </c>
      <c r="M6" s="7">
        <f>Table136789101112[[#This Row],[ราคาที่เสนอ]]</f>
        <v>105000</v>
      </c>
      <c r="N6" s="7" t="s">
        <v>354</v>
      </c>
      <c r="O6" s="11">
        <v>244173</v>
      </c>
      <c r="P6" s="9" t="s">
        <v>35</v>
      </c>
    </row>
    <row r="7" spans="1:16" ht="73.8">
      <c r="A7" s="1">
        <v>6</v>
      </c>
      <c r="B7" s="2">
        <v>2568</v>
      </c>
      <c r="C7" s="2" t="s">
        <v>9</v>
      </c>
      <c r="D7" s="2" t="s">
        <v>10</v>
      </c>
      <c r="E7" s="2" t="s">
        <v>11</v>
      </c>
      <c r="F7" s="3" t="s">
        <v>355</v>
      </c>
      <c r="G7" s="4">
        <v>11000</v>
      </c>
      <c r="H7" s="5">
        <f>Table136789101112[[#This Row],[วงเงินที่จะซื้อหรือจ้าง (บาท)]]</f>
        <v>11000</v>
      </c>
      <c r="I7" s="6" t="s">
        <v>12</v>
      </c>
      <c r="J7" s="2" t="s">
        <v>25</v>
      </c>
      <c r="K7" s="4">
        <v>10800</v>
      </c>
      <c r="L7" s="2" t="str">
        <f>Table136789101112[[#This Row],[รายชื่อผู้เสนอราคา]]</f>
        <v>ห้างหุ้นส่วนจำกัด ไอทีศีขรภูมิ</v>
      </c>
      <c r="M7" s="7">
        <f>Table136789101112[[#This Row],[ราคาที่เสนอ]]</f>
        <v>10800</v>
      </c>
      <c r="N7" s="7" t="s">
        <v>356</v>
      </c>
      <c r="O7" s="11">
        <v>244183</v>
      </c>
      <c r="P7" s="9" t="s">
        <v>35</v>
      </c>
    </row>
    <row r="8" spans="1:16" ht="49.2">
      <c r="A8" s="1">
        <v>7</v>
      </c>
      <c r="B8" s="2">
        <v>2568</v>
      </c>
      <c r="C8" s="2" t="s">
        <v>9</v>
      </c>
      <c r="D8" s="2" t="s">
        <v>10</v>
      </c>
      <c r="E8" s="2" t="s">
        <v>11</v>
      </c>
      <c r="F8" s="3" t="s">
        <v>357</v>
      </c>
      <c r="G8" s="4">
        <v>7000</v>
      </c>
      <c r="H8" s="5">
        <f>Table136789101112[[#This Row],[วงเงินที่จะซื้อหรือจ้าง (บาท)]]</f>
        <v>7000</v>
      </c>
      <c r="I8" s="6" t="s">
        <v>12</v>
      </c>
      <c r="J8" s="2" t="s">
        <v>358</v>
      </c>
      <c r="K8" s="4">
        <f>Table136789101112[[#This Row],[วงเงินที่จะซื้อหรือจ้าง (บาท)]]</f>
        <v>7000</v>
      </c>
      <c r="L8" s="2" t="str">
        <f>Table136789101112[[#This Row],[รายชื่อผู้เสนอราคา]]</f>
        <v>แสงทองวัสดุ</v>
      </c>
      <c r="M8" s="7">
        <f>Table136789101112[[#This Row],[ราคาที่เสนอ]]</f>
        <v>7000</v>
      </c>
      <c r="N8" s="7" t="s">
        <v>359</v>
      </c>
      <c r="O8" s="11">
        <v>244189</v>
      </c>
      <c r="P8" s="9" t="s">
        <v>35</v>
      </c>
    </row>
    <row r="9" spans="1:16" ht="73.8">
      <c r="A9" s="1">
        <v>8</v>
      </c>
      <c r="B9" s="2">
        <v>2568</v>
      </c>
      <c r="C9" s="2" t="s">
        <v>9</v>
      </c>
      <c r="D9" s="2" t="s">
        <v>10</v>
      </c>
      <c r="E9" s="2" t="s">
        <v>11</v>
      </c>
      <c r="F9" s="3" t="s">
        <v>360</v>
      </c>
      <c r="G9" s="4">
        <v>6000</v>
      </c>
      <c r="H9" s="5">
        <f>Table136789101112[[#This Row],[วงเงินที่จะซื้อหรือจ้าง (บาท)]]</f>
        <v>6000</v>
      </c>
      <c r="I9" s="6" t="s">
        <v>12</v>
      </c>
      <c r="J9" s="2" t="s">
        <v>98</v>
      </c>
      <c r="K9" s="4">
        <f>Table136789101112[[#This Row],[วงเงินที่จะซื้อหรือจ้าง (บาท)]]</f>
        <v>6000</v>
      </c>
      <c r="L9" s="2" t="str">
        <f>Table136789101112[[#This Row],[รายชื่อผู้เสนอราคา]]</f>
        <v>นางสาวมาลัย แอ่งสุข</v>
      </c>
      <c r="M9" s="7">
        <f>Table136789101112[[#This Row],[ราคาที่เสนอ]]</f>
        <v>6000</v>
      </c>
      <c r="N9" s="7" t="s">
        <v>361</v>
      </c>
      <c r="O9" s="11">
        <v>244196</v>
      </c>
      <c r="P9" s="9" t="s">
        <v>35</v>
      </c>
    </row>
    <row r="10" spans="1:16" ht="98.4">
      <c r="A10" s="1">
        <v>9</v>
      </c>
      <c r="B10" s="2">
        <v>2568</v>
      </c>
      <c r="C10" s="2" t="s">
        <v>9</v>
      </c>
      <c r="D10" s="2" t="s">
        <v>10</v>
      </c>
      <c r="E10" s="2" t="s">
        <v>11</v>
      </c>
      <c r="F10" s="3" t="s">
        <v>362</v>
      </c>
      <c r="G10" s="4">
        <v>9000</v>
      </c>
      <c r="H10" s="5">
        <f>Table136789101112[[#This Row],[วงเงินที่จะซื้อหรือจ้าง (บาท)]]</f>
        <v>9000</v>
      </c>
      <c r="I10" s="6" t="s">
        <v>12</v>
      </c>
      <c r="J10" s="2" t="s">
        <v>23</v>
      </c>
      <c r="K10" s="4">
        <f>Table136789101112[[#This Row],[วงเงินที่จะซื้อหรือจ้าง (บาท)]]</f>
        <v>9000</v>
      </c>
      <c r="L10" s="2" t="str">
        <f>Table136789101112[[#This Row],[รายชื่อผู้เสนอราคา]]</f>
        <v>นายเอกณรงค์ บึงแก้ว</v>
      </c>
      <c r="M10" s="7">
        <f>Table136789101112[[#This Row],[ราคาที่เสนอ]]</f>
        <v>9000</v>
      </c>
      <c r="N10" s="7" t="s">
        <v>363</v>
      </c>
      <c r="O10" s="11">
        <v>244196</v>
      </c>
      <c r="P10" s="9" t="s">
        <v>35</v>
      </c>
    </row>
    <row r="11" spans="1:16" ht="98.4">
      <c r="A11" s="1">
        <v>10</v>
      </c>
      <c r="B11" s="2">
        <v>2568</v>
      </c>
      <c r="C11" s="2" t="s">
        <v>9</v>
      </c>
      <c r="D11" s="2" t="s">
        <v>10</v>
      </c>
      <c r="E11" s="2" t="s">
        <v>11</v>
      </c>
      <c r="F11" s="3" t="s">
        <v>364</v>
      </c>
      <c r="G11" s="4">
        <v>9000</v>
      </c>
      <c r="H11" s="5">
        <f>Table136789101112[[#This Row],[วงเงินที่จะซื้อหรือจ้าง (บาท)]]</f>
        <v>9000</v>
      </c>
      <c r="I11" s="6" t="s">
        <v>12</v>
      </c>
      <c r="J11" s="2" t="s">
        <v>19</v>
      </c>
      <c r="K11" s="4">
        <f>Table136789101112[[#This Row],[วงเงินที่จะซื้อหรือจ้าง (บาท)]]</f>
        <v>9000</v>
      </c>
      <c r="L11" s="2" t="str">
        <f>Table136789101112[[#This Row],[รายชื่อผู้เสนอราคา]]</f>
        <v>นายมณี สาทิพจันทร์</v>
      </c>
      <c r="M11" s="7">
        <f>Table136789101112[[#This Row],[ราคาที่เสนอ]]</f>
        <v>9000</v>
      </c>
      <c r="N11" s="7" t="s">
        <v>365</v>
      </c>
      <c r="O11" s="11">
        <v>244196</v>
      </c>
      <c r="P11" s="9" t="s">
        <v>35</v>
      </c>
    </row>
    <row r="12" spans="1:16" ht="98.4">
      <c r="A12" s="1">
        <v>11</v>
      </c>
      <c r="B12" s="2">
        <v>2568</v>
      </c>
      <c r="C12" s="2" t="s">
        <v>9</v>
      </c>
      <c r="D12" s="2" t="s">
        <v>10</v>
      </c>
      <c r="E12" s="2" t="s">
        <v>11</v>
      </c>
      <c r="F12" s="3" t="s">
        <v>366</v>
      </c>
      <c r="G12" s="4">
        <v>9000</v>
      </c>
      <c r="H12" s="5">
        <f>Table136789101112[[#This Row],[วงเงินที่จะซื้อหรือจ้าง (บาท)]]</f>
        <v>9000</v>
      </c>
      <c r="I12" s="6" t="s">
        <v>12</v>
      </c>
      <c r="J12" s="2" t="s">
        <v>68</v>
      </c>
      <c r="K12" s="4">
        <f>Table136789101112[[#This Row],[วงเงินที่จะซื้อหรือจ้าง (บาท)]]</f>
        <v>9000</v>
      </c>
      <c r="L12" s="2" t="str">
        <f>Table136789101112[[#This Row],[รายชื่อผู้เสนอราคา]]</f>
        <v>นายสมศักดิ์ อาจชมภู</v>
      </c>
      <c r="M12" s="7">
        <f>Table136789101112[[#This Row],[ราคาที่เสนอ]]</f>
        <v>9000</v>
      </c>
      <c r="N12" s="7" t="s">
        <v>367</v>
      </c>
      <c r="O12" s="11">
        <v>244196</v>
      </c>
      <c r="P12" s="9" t="s">
        <v>35</v>
      </c>
    </row>
    <row r="13" spans="1:16" ht="98.4">
      <c r="A13" s="1">
        <v>12</v>
      </c>
      <c r="B13" s="2">
        <v>2568</v>
      </c>
      <c r="C13" s="2" t="s">
        <v>9</v>
      </c>
      <c r="D13" s="2" t="s">
        <v>10</v>
      </c>
      <c r="E13" s="2" t="s">
        <v>11</v>
      </c>
      <c r="F13" s="3" t="s">
        <v>368</v>
      </c>
      <c r="G13" s="4">
        <v>9000</v>
      </c>
      <c r="H13" s="5">
        <f>Table136789101112[[#This Row],[วงเงินที่จะซื้อหรือจ้าง (บาท)]]</f>
        <v>9000</v>
      </c>
      <c r="I13" s="6" t="s">
        <v>12</v>
      </c>
      <c r="J13" s="2" t="s">
        <v>13</v>
      </c>
      <c r="K13" s="4">
        <f>Table136789101112[[#This Row],[วงเงินที่จะซื้อหรือจ้าง (บาท)]]</f>
        <v>9000</v>
      </c>
      <c r="L13" s="2" t="str">
        <f>Table136789101112[[#This Row],[รายชื่อผู้เสนอราคา]]</f>
        <v>นายไพรบูลย์ คุชิตา</v>
      </c>
      <c r="M13" s="7">
        <f>Table136789101112[[#This Row],[ราคาที่เสนอ]]</f>
        <v>9000</v>
      </c>
      <c r="N13" s="7" t="s">
        <v>369</v>
      </c>
      <c r="O13" s="11">
        <v>244196</v>
      </c>
      <c r="P13" s="9" t="s">
        <v>35</v>
      </c>
    </row>
    <row r="14" spans="1:16" ht="98.4">
      <c r="A14" s="1">
        <v>13</v>
      </c>
      <c r="B14" s="2">
        <v>2568</v>
      </c>
      <c r="C14" s="2" t="s">
        <v>9</v>
      </c>
      <c r="D14" s="2" t="s">
        <v>10</v>
      </c>
      <c r="E14" s="2" t="s">
        <v>11</v>
      </c>
      <c r="F14" s="3" t="s">
        <v>370</v>
      </c>
      <c r="G14" s="4">
        <v>9000</v>
      </c>
      <c r="H14" s="5">
        <f>Table136789101112[[#This Row],[วงเงินที่จะซื้อหรือจ้าง (บาท)]]</f>
        <v>9000</v>
      </c>
      <c r="I14" s="6" t="s">
        <v>12</v>
      </c>
      <c r="J14" s="2" t="s">
        <v>14</v>
      </c>
      <c r="K14" s="4">
        <f>Table136789101112[[#This Row],[วงเงินที่จะซื้อหรือจ้าง (บาท)]]</f>
        <v>9000</v>
      </c>
      <c r="L14" s="2" t="str">
        <f>Table136789101112[[#This Row],[รายชื่อผู้เสนอราคา]]</f>
        <v>นายศรัณ สาทิพจันทร์</v>
      </c>
      <c r="M14" s="7">
        <f>Table136789101112[[#This Row],[ราคาที่เสนอ]]</f>
        <v>9000</v>
      </c>
      <c r="N14" s="7" t="s">
        <v>371</v>
      </c>
      <c r="O14" s="11">
        <v>244196</v>
      </c>
      <c r="P14" s="9" t="s">
        <v>35</v>
      </c>
    </row>
    <row r="15" spans="1:16" ht="98.4">
      <c r="A15" s="1">
        <v>14</v>
      </c>
      <c r="B15" s="2">
        <v>2568</v>
      </c>
      <c r="C15" s="2" t="s">
        <v>9</v>
      </c>
      <c r="D15" s="2" t="s">
        <v>10</v>
      </c>
      <c r="E15" s="2" t="s">
        <v>11</v>
      </c>
      <c r="F15" s="3" t="s">
        <v>372</v>
      </c>
      <c r="G15" s="4">
        <v>8000</v>
      </c>
      <c r="H15" s="5">
        <f>Table136789101112[[#This Row],[วงเงินที่จะซื้อหรือจ้าง (บาท)]]</f>
        <v>8000</v>
      </c>
      <c r="I15" s="6" t="s">
        <v>12</v>
      </c>
      <c r="J15" s="2" t="s">
        <v>15</v>
      </c>
      <c r="K15" s="4">
        <f>Table136789101112[[#This Row],[วงเงินที่จะซื้อหรือจ้าง (บาท)]]</f>
        <v>8000</v>
      </c>
      <c r="L15" s="2" t="str">
        <f>Table136789101112[[#This Row],[รายชื่อผู้เสนอราคา]]</f>
        <v>นายนันทวัฒน์ ทองทา</v>
      </c>
      <c r="M15" s="7">
        <f>Table136789101112[[#This Row],[ราคาที่เสนอ]]</f>
        <v>8000</v>
      </c>
      <c r="N15" s="7" t="s">
        <v>373</v>
      </c>
      <c r="O15" s="11">
        <v>244196</v>
      </c>
      <c r="P15" s="9" t="s">
        <v>35</v>
      </c>
    </row>
    <row r="16" spans="1:16" ht="98.4">
      <c r="A16" s="1">
        <v>15</v>
      </c>
      <c r="B16" s="2">
        <v>2568</v>
      </c>
      <c r="C16" s="2" t="s">
        <v>9</v>
      </c>
      <c r="D16" s="2" t="s">
        <v>10</v>
      </c>
      <c r="E16" s="2" t="s">
        <v>11</v>
      </c>
      <c r="F16" s="3" t="s">
        <v>374</v>
      </c>
      <c r="G16" s="4">
        <v>8000</v>
      </c>
      <c r="H16" s="5">
        <f>Table136789101112[[#This Row],[วงเงินที่จะซื้อหรือจ้าง (บาท)]]</f>
        <v>8000</v>
      </c>
      <c r="I16" s="6" t="s">
        <v>12</v>
      </c>
      <c r="J16" s="2" t="s">
        <v>16</v>
      </c>
      <c r="K16" s="4">
        <f>Table136789101112[[#This Row],[วงเงินที่จะซื้อหรือจ้าง (บาท)]]</f>
        <v>8000</v>
      </c>
      <c r="L16" s="2" t="str">
        <f>Table136789101112[[#This Row],[รายชื่อผู้เสนอราคา]]</f>
        <v>นายวัชรินทร์ พางาม</v>
      </c>
      <c r="M16" s="7">
        <f>Table136789101112[[#This Row],[ราคาที่เสนอ]]</f>
        <v>8000</v>
      </c>
      <c r="N16" s="7" t="s">
        <v>375</v>
      </c>
      <c r="O16" s="11">
        <v>244196</v>
      </c>
      <c r="P16" s="9" t="s">
        <v>35</v>
      </c>
    </row>
    <row r="17" spans="1:16" ht="98.4">
      <c r="A17" s="1">
        <v>16</v>
      </c>
      <c r="B17" s="2">
        <v>2568</v>
      </c>
      <c r="C17" s="2" t="s">
        <v>9</v>
      </c>
      <c r="D17" s="2" t="s">
        <v>10</v>
      </c>
      <c r="E17" s="2" t="s">
        <v>11</v>
      </c>
      <c r="F17" s="3" t="s">
        <v>376</v>
      </c>
      <c r="G17" s="4">
        <v>7000</v>
      </c>
      <c r="H17" s="5">
        <f>Table136789101112[[#This Row],[วงเงินที่จะซื้อหรือจ้าง (บาท)]]</f>
        <v>7000</v>
      </c>
      <c r="I17" s="6" t="s">
        <v>12</v>
      </c>
      <c r="J17" s="2" t="s">
        <v>92</v>
      </c>
      <c r="K17" s="4">
        <f>Table136789101112[[#This Row],[วงเงินที่จะซื้อหรือจ้าง (บาท)]]</f>
        <v>7000</v>
      </c>
      <c r="L17" s="2" t="str">
        <f>Table136789101112[[#This Row],[รายชื่อผู้เสนอราคา]]</f>
        <v>นายสาโรจน์ จินพละ</v>
      </c>
      <c r="M17" s="7">
        <f>Table136789101112[[#This Row],[ราคาที่เสนอ]]</f>
        <v>7000</v>
      </c>
      <c r="N17" s="7" t="s">
        <v>377</v>
      </c>
      <c r="O17" s="11">
        <v>244196</v>
      </c>
      <c r="P17" s="9" t="s">
        <v>35</v>
      </c>
    </row>
    <row r="18" spans="1:16" ht="98.4">
      <c r="A18" s="1">
        <v>17</v>
      </c>
      <c r="B18" s="2">
        <v>2568</v>
      </c>
      <c r="C18" s="2" t="s">
        <v>9</v>
      </c>
      <c r="D18" s="2" t="s">
        <v>10</v>
      </c>
      <c r="E18" s="2" t="s">
        <v>11</v>
      </c>
      <c r="F18" s="3" t="s">
        <v>378</v>
      </c>
      <c r="G18" s="4">
        <v>7000</v>
      </c>
      <c r="H18" s="5">
        <f>Table136789101112[[#This Row],[วงเงินที่จะซื้อหรือจ้าง (บาท)]]</f>
        <v>7000</v>
      </c>
      <c r="I18" s="6" t="s">
        <v>12</v>
      </c>
      <c r="J18" s="2" t="s">
        <v>76</v>
      </c>
      <c r="K18" s="4">
        <f>Table136789101112[[#This Row],[วงเงินที่จะซื้อหรือจ้าง (บาท)]]</f>
        <v>7000</v>
      </c>
      <c r="L18" s="2" t="str">
        <f>Table136789101112[[#This Row],[รายชื่อผู้เสนอราคา]]</f>
        <v>นางสาวพิชามญชุ์ สีดาลี</v>
      </c>
      <c r="M18" s="7">
        <f>Table136789101112[[#This Row],[ราคาที่เสนอ]]</f>
        <v>7000</v>
      </c>
      <c r="N18" s="7" t="s">
        <v>379</v>
      </c>
      <c r="O18" s="11">
        <v>244196</v>
      </c>
      <c r="P18" s="9" t="s">
        <v>35</v>
      </c>
    </row>
    <row r="19" spans="1:16" ht="98.4">
      <c r="A19" s="1">
        <v>18</v>
      </c>
      <c r="B19" s="2">
        <v>2568</v>
      </c>
      <c r="C19" s="2" t="s">
        <v>9</v>
      </c>
      <c r="D19" s="2" t="s">
        <v>10</v>
      </c>
      <c r="E19" s="2" t="s">
        <v>11</v>
      </c>
      <c r="F19" s="3" t="s">
        <v>380</v>
      </c>
      <c r="G19" s="4">
        <v>7000</v>
      </c>
      <c r="H19" s="5">
        <f>Table136789101112[[#This Row],[วงเงินที่จะซื้อหรือจ้าง (บาท)]]</f>
        <v>7000</v>
      </c>
      <c r="I19" s="6" t="s">
        <v>12</v>
      </c>
      <c r="J19" s="2" t="s">
        <v>26</v>
      </c>
      <c r="K19" s="4">
        <f>Table136789101112[[#This Row],[วงเงินที่จะซื้อหรือจ้าง (บาท)]]</f>
        <v>7000</v>
      </c>
      <c r="L19" s="2" t="str">
        <f>Table136789101112[[#This Row],[รายชื่อผู้เสนอราคา]]</f>
        <v>นายวีรยุทธ คุชิตา</v>
      </c>
      <c r="M19" s="7">
        <f>Table136789101112[[#This Row],[ราคาที่เสนอ]]</f>
        <v>7000</v>
      </c>
      <c r="N19" s="7" t="s">
        <v>381</v>
      </c>
      <c r="O19" s="11">
        <v>244196</v>
      </c>
      <c r="P19" s="9" t="s">
        <v>35</v>
      </c>
    </row>
    <row r="20" spans="1:16" ht="73.8">
      <c r="A20" s="1">
        <v>19</v>
      </c>
      <c r="B20" s="2">
        <v>2568</v>
      </c>
      <c r="C20" s="2" t="s">
        <v>9</v>
      </c>
      <c r="D20" s="2" t="s">
        <v>10</v>
      </c>
      <c r="E20" s="2" t="s">
        <v>11</v>
      </c>
      <c r="F20" s="3" t="s">
        <v>382</v>
      </c>
      <c r="G20" s="4">
        <v>6000</v>
      </c>
      <c r="H20" s="5">
        <f>Table136789101112[[#This Row],[วงเงินที่จะซื้อหรือจ้าง (บาท)]]</f>
        <v>6000</v>
      </c>
      <c r="I20" s="6" t="s">
        <v>12</v>
      </c>
      <c r="J20" s="2" t="s">
        <v>73</v>
      </c>
      <c r="K20" s="4">
        <f>Table136789101112[[#This Row],[วงเงินที่จะซื้อหรือจ้าง (บาท)]]</f>
        <v>6000</v>
      </c>
      <c r="L20" s="2" t="str">
        <f>Table136789101112[[#This Row],[รายชื่อผู้เสนอราคา]]</f>
        <v>นายธนพล เชี่ยวชาญ</v>
      </c>
      <c r="M20" s="7">
        <f>Table136789101112[[#This Row],[ราคาที่เสนอ]]</f>
        <v>6000</v>
      </c>
      <c r="N20" s="7" t="s">
        <v>383</v>
      </c>
      <c r="O20" s="11">
        <v>244196</v>
      </c>
      <c r="P20" s="9" t="s">
        <v>35</v>
      </c>
    </row>
    <row r="21" spans="1:16" ht="98.4">
      <c r="A21" s="1">
        <v>20</v>
      </c>
      <c r="B21" s="2">
        <v>2568</v>
      </c>
      <c r="C21" s="2" t="s">
        <v>9</v>
      </c>
      <c r="D21" s="2" t="s">
        <v>10</v>
      </c>
      <c r="E21" s="2" t="s">
        <v>11</v>
      </c>
      <c r="F21" s="3" t="s">
        <v>384</v>
      </c>
      <c r="G21" s="4">
        <v>6000</v>
      </c>
      <c r="H21" s="5">
        <f>Table136789101112[[#This Row],[วงเงินที่จะซื้อหรือจ้าง (บาท)]]</f>
        <v>6000</v>
      </c>
      <c r="I21" s="6" t="s">
        <v>12</v>
      </c>
      <c r="J21" s="2" t="s">
        <v>81</v>
      </c>
      <c r="K21" s="4">
        <f>Table136789101112[[#This Row],[วงเงินที่จะซื้อหรือจ้าง (บาท)]]</f>
        <v>6000</v>
      </c>
      <c r="L21" s="2" t="str">
        <f>Table136789101112[[#This Row],[รายชื่อผู้เสนอราคา]]</f>
        <v>นางสาวจันทรา จารัตน์</v>
      </c>
      <c r="M21" s="7">
        <f>Table136789101112[[#This Row],[ราคาที่เสนอ]]</f>
        <v>6000</v>
      </c>
      <c r="N21" s="7" t="s">
        <v>385</v>
      </c>
      <c r="O21" s="11">
        <v>244196</v>
      </c>
      <c r="P21" s="9" t="s">
        <v>35</v>
      </c>
    </row>
    <row r="22" spans="1:16" ht="98.4">
      <c r="A22" s="1">
        <v>21</v>
      </c>
      <c r="B22" s="2">
        <v>2568</v>
      </c>
      <c r="C22" s="2" t="s">
        <v>9</v>
      </c>
      <c r="D22" s="2" t="s">
        <v>10</v>
      </c>
      <c r="E22" s="2" t="s">
        <v>11</v>
      </c>
      <c r="F22" s="3" t="s">
        <v>386</v>
      </c>
      <c r="G22" s="4">
        <v>6000</v>
      </c>
      <c r="H22" s="5">
        <f>Table136789101112[[#This Row],[วงเงินที่จะซื้อหรือจ้าง (บาท)]]</f>
        <v>6000</v>
      </c>
      <c r="I22" s="6" t="s">
        <v>12</v>
      </c>
      <c r="J22" s="2" t="s">
        <v>20</v>
      </c>
      <c r="K22" s="4">
        <f>Table136789101112[[#This Row],[วงเงินที่จะซื้อหรือจ้าง (บาท)]]</f>
        <v>6000</v>
      </c>
      <c r="L22" s="2" t="str">
        <f>Table136789101112[[#This Row],[รายชื่อผู้เสนอราคา]]</f>
        <v>นางไอ ทองทา</v>
      </c>
      <c r="M22" s="7">
        <f>Table136789101112[[#This Row],[ราคาที่เสนอ]]</f>
        <v>6000</v>
      </c>
      <c r="N22" s="7" t="s">
        <v>387</v>
      </c>
      <c r="O22" s="11">
        <v>244196</v>
      </c>
      <c r="P22" s="9" t="s">
        <v>35</v>
      </c>
    </row>
    <row r="23" spans="1:16" hidden="1">
      <c r="F23" s="3"/>
      <c r="G23" s="4"/>
      <c r="H23" s="5"/>
      <c r="I23" s="6"/>
      <c r="K23" s="4"/>
      <c r="M23" s="7"/>
      <c r="N23" s="7"/>
      <c r="P23" s="9"/>
    </row>
    <row r="24" spans="1:16" hidden="1">
      <c r="F24" s="3"/>
      <c r="G24" s="4"/>
      <c r="H24" s="5"/>
      <c r="I24" s="6"/>
      <c r="K24" s="4"/>
      <c r="M24" s="7"/>
      <c r="N24" s="7"/>
      <c r="P24" s="9"/>
    </row>
  </sheetData>
  <dataValidations count="1">
    <dataValidation type="list" allowBlank="1" showInputMessage="1" showErrorMessage="1" sqref="I2:I24" xr:uid="{FA973DFA-F989-4BA3-BFE3-C4E5E825C35A}">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EAEC-358E-408A-B45E-A7A08DBCA14E}">
  <dimension ref="A1:Q10"/>
  <sheetViews>
    <sheetView view="pageBreakPreview" topLeftCell="D1" zoomScale="60" zoomScaleNormal="100" workbookViewId="0">
      <selection activeCell="Q1" sqref="Q1:Q1048576"/>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4.664062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73.8">
      <c r="A2" s="1">
        <v>1</v>
      </c>
      <c r="B2" s="2">
        <v>2568</v>
      </c>
      <c r="C2" s="2" t="s">
        <v>9</v>
      </c>
      <c r="D2" s="2" t="s">
        <v>10</v>
      </c>
      <c r="E2" s="2" t="s">
        <v>11</v>
      </c>
      <c r="F2" s="3" t="s">
        <v>388</v>
      </c>
      <c r="G2" s="4">
        <v>4500</v>
      </c>
      <c r="H2" s="5">
        <f>Table13678910111213[[#This Row],[วงเงินที่จะซื้อหรือจ้าง (บาท)]]</f>
        <v>4500</v>
      </c>
      <c r="I2" s="6" t="s">
        <v>12</v>
      </c>
      <c r="J2" s="2" t="s">
        <v>234</v>
      </c>
      <c r="K2" s="4">
        <f>Table13678910111213[[#This Row],[วงเงินที่จะซื้อหรือจ้าง (บาท)]]</f>
        <v>4500</v>
      </c>
      <c r="L2" s="2" t="str">
        <f>Table13678910111213[[#This Row],[รายชื่อผู้เสนอราคา]]</f>
        <v>บริษัท เอสเค ซัพพลาย อินเตอร์กรุ๊ป จำกัด</v>
      </c>
      <c r="M2" s="7">
        <f>Table13678910111213[[#This Row],[ราคาที่เสนอ]]</f>
        <v>4500</v>
      </c>
      <c r="N2" s="7" t="s">
        <v>389</v>
      </c>
      <c r="O2" s="11">
        <v>244201</v>
      </c>
      <c r="P2" s="9" t="s">
        <v>35</v>
      </c>
    </row>
    <row r="3" spans="1:16" ht="98.4">
      <c r="A3" s="1">
        <v>2</v>
      </c>
      <c r="B3" s="2">
        <v>2568</v>
      </c>
      <c r="C3" s="2" t="s">
        <v>9</v>
      </c>
      <c r="D3" s="2" t="s">
        <v>10</v>
      </c>
      <c r="E3" s="2" t="s">
        <v>11</v>
      </c>
      <c r="F3" s="3" t="s">
        <v>390</v>
      </c>
      <c r="G3" s="4">
        <v>240000</v>
      </c>
      <c r="H3" s="5">
        <f>Table13678910111213[[#This Row],[วงเงินที่จะซื้อหรือจ้าง (บาท)]]</f>
        <v>240000</v>
      </c>
      <c r="I3" s="6" t="s">
        <v>12</v>
      </c>
      <c r="J3" s="2" t="s">
        <v>184</v>
      </c>
      <c r="K3" s="4">
        <f>Table13678910111213[[#This Row],[วงเงินที่จะซื้อหรือจ้าง (บาท)]]</f>
        <v>240000</v>
      </c>
      <c r="L3" s="2" t="str">
        <f>Table13678910111213[[#This Row],[รายชื่อผู้เสนอราคา]]</f>
        <v>ห้างหุ้นส่วนจำกัด คงค้าไม้</v>
      </c>
      <c r="M3" s="7">
        <f>Table13678910111213[[#This Row],[ราคาที่เสนอ]]</f>
        <v>240000</v>
      </c>
      <c r="N3" s="7" t="s">
        <v>391</v>
      </c>
      <c r="O3" s="11">
        <v>244202</v>
      </c>
      <c r="P3" s="9" t="s">
        <v>35</v>
      </c>
    </row>
    <row r="4" spans="1:16" ht="49.2">
      <c r="A4" s="1">
        <v>3</v>
      </c>
      <c r="B4" s="2">
        <v>2568</v>
      </c>
      <c r="C4" s="2" t="s">
        <v>9</v>
      </c>
      <c r="D4" s="2" t="s">
        <v>10</v>
      </c>
      <c r="E4" s="2" t="s">
        <v>11</v>
      </c>
      <c r="F4" s="3" t="s">
        <v>392</v>
      </c>
      <c r="G4" s="4">
        <v>7290</v>
      </c>
      <c r="H4" s="5">
        <f>Table13678910111213[[#This Row],[วงเงินที่จะซื้อหรือจ้าง (บาท)]]</f>
        <v>7290</v>
      </c>
      <c r="I4" s="6" t="s">
        <v>12</v>
      </c>
      <c r="J4" s="2" t="s">
        <v>234</v>
      </c>
      <c r="K4" s="4">
        <f>Table13678910111213[[#This Row],[วงเงินที่จะซื้อหรือจ้าง (บาท)]]</f>
        <v>7290</v>
      </c>
      <c r="L4" s="2" t="str">
        <f>Table13678910111213[[#This Row],[รายชื่อผู้เสนอราคา]]</f>
        <v>บริษัท เอสเค ซัพพลาย อินเตอร์กรุ๊ป จำกัด</v>
      </c>
      <c r="M4" s="7">
        <f>Table13678910111213[[#This Row],[ราคาที่เสนอ]]</f>
        <v>7290</v>
      </c>
      <c r="N4" s="7" t="s">
        <v>393</v>
      </c>
      <c r="O4" s="11">
        <v>244210</v>
      </c>
      <c r="P4" s="9" t="s">
        <v>35</v>
      </c>
    </row>
    <row r="5" spans="1:16" ht="73.8">
      <c r="A5" s="1">
        <v>4</v>
      </c>
      <c r="B5" s="2">
        <v>2568</v>
      </c>
      <c r="C5" s="2" t="s">
        <v>9</v>
      </c>
      <c r="D5" s="2" t="s">
        <v>10</v>
      </c>
      <c r="E5" s="2" t="s">
        <v>11</v>
      </c>
      <c r="F5" s="3" t="s">
        <v>394</v>
      </c>
      <c r="G5" s="4">
        <v>29030</v>
      </c>
      <c r="H5" s="5">
        <f>Table13678910111213[[#This Row],[วงเงินที่จะซื้อหรือจ้าง (บาท)]]</f>
        <v>29030</v>
      </c>
      <c r="I5" s="6" t="s">
        <v>12</v>
      </c>
      <c r="J5" s="2" t="s">
        <v>234</v>
      </c>
      <c r="K5" s="4">
        <f>Table13678910111213[[#This Row],[วงเงินที่จะซื้อหรือจ้าง (บาท)]]</f>
        <v>29030</v>
      </c>
      <c r="L5" s="2" t="str">
        <f>Table13678910111213[[#This Row],[รายชื่อผู้เสนอราคา]]</f>
        <v>บริษัท เอสเค ซัพพลาย อินเตอร์กรุ๊ป จำกัด</v>
      </c>
      <c r="M5" s="7">
        <f>Table13678910111213[[#This Row],[ราคาที่เสนอ]]</f>
        <v>29030</v>
      </c>
      <c r="N5" s="7" t="s">
        <v>395</v>
      </c>
      <c r="O5" s="11">
        <v>244215</v>
      </c>
      <c r="P5" s="9" t="s">
        <v>35</v>
      </c>
    </row>
    <row r="6" spans="1:16" ht="73.8">
      <c r="A6" s="1">
        <v>5</v>
      </c>
      <c r="B6" s="2">
        <v>2568</v>
      </c>
      <c r="C6" s="2" t="s">
        <v>9</v>
      </c>
      <c r="D6" s="2" t="s">
        <v>10</v>
      </c>
      <c r="E6" s="2" t="s">
        <v>11</v>
      </c>
      <c r="F6" s="3" t="s">
        <v>396</v>
      </c>
      <c r="G6" s="4">
        <v>24000</v>
      </c>
      <c r="H6" s="5">
        <f>Table13678910111213[[#This Row],[วงเงินที่จะซื้อหรือจ้าง (บาท)]]</f>
        <v>24000</v>
      </c>
      <c r="I6" s="6" t="s">
        <v>12</v>
      </c>
      <c r="J6" s="2" t="s">
        <v>265</v>
      </c>
      <c r="K6" s="4">
        <f>Table13678910111213[[#This Row],[วงเงินที่จะซื้อหรือจ้าง (บาท)]]</f>
        <v>24000</v>
      </c>
      <c r="L6" s="2" t="str">
        <f>Table13678910111213[[#This Row],[รายชื่อผู้เสนอราคา]]</f>
        <v>นาง สุเนตร หนองหว้า</v>
      </c>
      <c r="M6" s="7">
        <f>Table13678910111213[[#This Row],[ราคาที่เสนอ]]</f>
        <v>24000</v>
      </c>
      <c r="N6" s="7" t="s">
        <v>397</v>
      </c>
      <c r="O6" s="11">
        <v>244218</v>
      </c>
      <c r="P6" s="9" t="s">
        <v>35</v>
      </c>
    </row>
    <row r="7" spans="1:16" ht="49.2">
      <c r="A7" s="1">
        <v>6</v>
      </c>
      <c r="B7" s="2">
        <v>2568</v>
      </c>
      <c r="C7" s="2" t="s">
        <v>9</v>
      </c>
      <c r="D7" s="2" t="s">
        <v>10</v>
      </c>
      <c r="E7" s="2" t="s">
        <v>11</v>
      </c>
      <c r="F7" s="3" t="s">
        <v>398</v>
      </c>
      <c r="G7" s="4">
        <v>16400</v>
      </c>
      <c r="H7" s="5">
        <f>Table13678910111213[[#This Row],[วงเงินที่จะซื้อหรือจ้าง (บาท)]]</f>
        <v>16400</v>
      </c>
      <c r="I7" s="6" t="s">
        <v>12</v>
      </c>
      <c r="J7" s="2" t="s">
        <v>184</v>
      </c>
      <c r="K7" s="4">
        <f>Table13678910111213[[#This Row],[วงเงินที่จะซื้อหรือจ้าง (บาท)]]</f>
        <v>16400</v>
      </c>
      <c r="L7" s="2" t="str">
        <f>Table13678910111213[[#This Row],[รายชื่อผู้เสนอราคา]]</f>
        <v>ห้างหุ้นส่วนจำกัด คงค้าไม้</v>
      </c>
      <c r="M7" s="7">
        <f>Table13678910111213[[#This Row],[ราคาที่เสนอ]]</f>
        <v>16400</v>
      </c>
      <c r="N7" s="7" t="s">
        <v>399</v>
      </c>
      <c r="O7" s="11">
        <v>244222</v>
      </c>
      <c r="P7" s="9" t="s">
        <v>35</v>
      </c>
    </row>
    <row r="8" spans="1:16" ht="200.25" customHeight="1">
      <c r="A8" s="1">
        <v>7</v>
      </c>
      <c r="B8" s="2">
        <v>2568</v>
      </c>
      <c r="C8" s="2" t="s">
        <v>9</v>
      </c>
      <c r="D8" s="2" t="s">
        <v>10</v>
      </c>
      <c r="E8" s="2" t="s">
        <v>11</v>
      </c>
      <c r="F8" s="3" t="s">
        <v>467</v>
      </c>
      <c r="G8" s="12">
        <v>2279000</v>
      </c>
      <c r="H8" s="13">
        <v>2282790.19</v>
      </c>
      <c r="I8" s="14" t="s">
        <v>182</v>
      </c>
      <c r="J8" s="15" t="s">
        <v>466</v>
      </c>
      <c r="K8" s="16" t="s">
        <v>470</v>
      </c>
      <c r="L8" s="17" t="s">
        <v>468</v>
      </c>
      <c r="M8" s="19">
        <v>1850000</v>
      </c>
      <c r="N8" s="19" t="s">
        <v>469</v>
      </c>
      <c r="O8" s="20">
        <v>244216</v>
      </c>
      <c r="P8" s="21" t="s">
        <v>201</v>
      </c>
    </row>
    <row r="9" spans="1:16" hidden="1">
      <c r="F9" s="3"/>
      <c r="G9" s="4"/>
      <c r="H9" s="5"/>
      <c r="I9" s="6"/>
      <c r="K9" s="4"/>
      <c r="M9" s="7"/>
      <c r="N9" s="7"/>
      <c r="P9" s="9"/>
    </row>
    <row r="10" spans="1:16" hidden="1">
      <c r="F10" s="3"/>
      <c r="G10" s="4"/>
      <c r="H10" s="5"/>
      <c r="I10" s="6"/>
      <c r="K10" s="4"/>
      <c r="M10" s="7"/>
      <c r="N10" s="7"/>
      <c r="P10" s="9"/>
    </row>
  </sheetData>
  <dataValidations count="1">
    <dataValidation type="list" allowBlank="1" showInputMessage="1" showErrorMessage="1" sqref="I2:I10" xr:uid="{CBDD1663-5093-4AC6-94E8-A1CA756E13C2}">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A1AF-B5B0-4FD5-9575-1312D62CCCBD}">
  <dimension ref="A1:Q83"/>
  <sheetViews>
    <sheetView tabSelected="1" view="pageBreakPreview" topLeftCell="A17" zoomScale="60" zoomScaleNormal="100" workbookViewId="0">
      <selection activeCell="Q17" sqref="Q1:Q1048576"/>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5.4414062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73.8">
      <c r="A2" s="1">
        <v>1</v>
      </c>
      <c r="B2" s="2">
        <v>2568</v>
      </c>
      <c r="C2" s="2" t="s">
        <v>9</v>
      </c>
      <c r="D2" s="2" t="s">
        <v>10</v>
      </c>
      <c r="E2" s="2" t="s">
        <v>11</v>
      </c>
      <c r="F2" s="3" t="s">
        <v>400</v>
      </c>
      <c r="G2" s="4">
        <v>6000</v>
      </c>
      <c r="H2" s="5">
        <f>Table1367891011121314[[#This Row],[วงเงินที่จะซื้อหรือจ้าง (บาท)]]</f>
        <v>6000</v>
      </c>
      <c r="I2" s="6" t="s">
        <v>12</v>
      </c>
      <c r="J2" s="2" t="s">
        <v>98</v>
      </c>
      <c r="K2" s="4">
        <f>Table1367891011121314[[#This Row],[วงเงินที่จะซื้อหรือจ้าง (บาท)]]</f>
        <v>6000</v>
      </c>
      <c r="L2" s="2" t="str">
        <f>Table1367891011121314[[#This Row],[รายชื่อผู้เสนอราคา]]</f>
        <v>นางสาวมาลัย แอ่งสุข</v>
      </c>
      <c r="M2" s="7">
        <f>Table1367891011121314[[#This Row],[ราคาที่เสนอ]]</f>
        <v>6000</v>
      </c>
      <c r="N2" s="7" t="s">
        <v>401</v>
      </c>
      <c r="O2" s="11">
        <v>244229</v>
      </c>
      <c r="P2" s="9" t="s">
        <v>35</v>
      </c>
    </row>
    <row r="3" spans="1:16" ht="98.4">
      <c r="A3" s="1">
        <v>2</v>
      </c>
      <c r="B3" s="2">
        <v>2568</v>
      </c>
      <c r="C3" s="2" t="s">
        <v>9</v>
      </c>
      <c r="D3" s="2" t="s">
        <v>10</v>
      </c>
      <c r="E3" s="2" t="s">
        <v>11</v>
      </c>
      <c r="F3" s="3" t="s">
        <v>402</v>
      </c>
      <c r="G3" s="4">
        <v>9000</v>
      </c>
      <c r="H3" s="5">
        <f>Table1367891011121314[[#This Row],[วงเงินที่จะซื้อหรือจ้าง (บาท)]]</f>
        <v>9000</v>
      </c>
      <c r="I3" s="6" t="s">
        <v>12</v>
      </c>
      <c r="J3" s="2" t="s">
        <v>23</v>
      </c>
      <c r="K3" s="4">
        <f>Table1367891011121314[[#This Row],[วงเงินที่จะซื้อหรือจ้าง (บาท)]]</f>
        <v>9000</v>
      </c>
      <c r="L3" s="2" t="str">
        <f>Table1367891011121314[[#This Row],[รายชื่อผู้เสนอราคา]]</f>
        <v>นายเอกณรงค์ บึงแก้ว</v>
      </c>
      <c r="M3" s="7">
        <f>Table1367891011121314[[#This Row],[ราคาที่เสนอ]]</f>
        <v>9000</v>
      </c>
      <c r="N3" s="7" t="s">
        <v>403</v>
      </c>
      <c r="O3" s="11">
        <v>244229</v>
      </c>
      <c r="P3" s="9" t="s">
        <v>35</v>
      </c>
    </row>
    <row r="4" spans="1:16" ht="98.4">
      <c r="A4" s="1">
        <v>3</v>
      </c>
      <c r="B4" s="2">
        <v>2568</v>
      </c>
      <c r="C4" s="2" t="s">
        <v>9</v>
      </c>
      <c r="D4" s="2" t="s">
        <v>10</v>
      </c>
      <c r="E4" s="2" t="s">
        <v>11</v>
      </c>
      <c r="F4" s="3" t="s">
        <v>404</v>
      </c>
      <c r="G4" s="4">
        <v>9000</v>
      </c>
      <c r="H4" s="5">
        <f>Table1367891011121314[[#This Row],[วงเงินที่จะซื้อหรือจ้าง (บาท)]]</f>
        <v>9000</v>
      </c>
      <c r="I4" s="6" t="s">
        <v>12</v>
      </c>
      <c r="J4" s="2" t="s">
        <v>19</v>
      </c>
      <c r="K4" s="4">
        <f>Table1367891011121314[[#This Row],[วงเงินที่จะซื้อหรือจ้าง (บาท)]]</f>
        <v>9000</v>
      </c>
      <c r="L4" s="2" t="str">
        <f>Table1367891011121314[[#This Row],[รายชื่อผู้เสนอราคา]]</f>
        <v>นายมณี สาทิพจันทร์</v>
      </c>
      <c r="M4" s="7">
        <f>Table1367891011121314[[#This Row],[ราคาที่เสนอ]]</f>
        <v>9000</v>
      </c>
      <c r="N4" s="7" t="s">
        <v>405</v>
      </c>
      <c r="O4" s="11">
        <v>244229</v>
      </c>
      <c r="P4" s="9" t="s">
        <v>35</v>
      </c>
    </row>
    <row r="5" spans="1:16" ht="98.4">
      <c r="A5" s="1">
        <v>4</v>
      </c>
      <c r="B5" s="2">
        <v>2568</v>
      </c>
      <c r="C5" s="2" t="s">
        <v>9</v>
      </c>
      <c r="D5" s="2" t="s">
        <v>10</v>
      </c>
      <c r="E5" s="2" t="s">
        <v>11</v>
      </c>
      <c r="F5" s="3" t="s">
        <v>406</v>
      </c>
      <c r="G5" s="4">
        <v>9000</v>
      </c>
      <c r="H5" s="5">
        <f>Table1367891011121314[[#This Row],[วงเงินที่จะซื้อหรือจ้าง (บาท)]]</f>
        <v>9000</v>
      </c>
      <c r="I5" s="6" t="s">
        <v>12</v>
      </c>
      <c r="J5" s="2" t="s">
        <v>68</v>
      </c>
      <c r="K5" s="4">
        <f>Table1367891011121314[[#This Row],[วงเงินที่จะซื้อหรือจ้าง (บาท)]]</f>
        <v>9000</v>
      </c>
      <c r="L5" s="2" t="str">
        <f>Table1367891011121314[[#This Row],[รายชื่อผู้เสนอราคา]]</f>
        <v>นายสมศักดิ์ อาจชมภู</v>
      </c>
      <c r="M5" s="7">
        <f>Table1367891011121314[[#This Row],[ราคาที่เสนอ]]</f>
        <v>9000</v>
      </c>
      <c r="N5" s="7" t="s">
        <v>407</v>
      </c>
      <c r="O5" s="11">
        <v>244229</v>
      </c>
      <c r="P5" s="9" t="s">
        <v>35</v>
      </c>
    </row>
    <row r="6" spans="1:16" ht="98.4">
      <c r="A6" s="1">
        <v>5</v>
      </c>
      <c r="B6" s="2">
        <v>2568</v>
      </c>
      <c r="C6" s="2" t="s">
        <v>9</v>
      </c>
      <c r="D6" s="2" t="s">
        <v>10</v>
      </c>
      <c r="E6" s="2" t="s">
        <v>11</v>
      </c>
      <c r="F6" s="3" t="s">
        <v>408</v>
      </c>
      <c r="G6" s="4">
        <v>9000</v>
      </c>
      <c r="H6" s="5">
        <f>Table1367891011121314[[#This Row],[วงเงินที่จะซื้อหรือจ้าง (บาท)]]</f>
        <v>9000</v>
      </c>
      <c r="I6" s="6" t="s">
        <v>12</v>
      </c>
      <c r="J6" s="2" t="s">
        <v>13</v>
      </c>
      <c r="K6" s="4">
        <f>Table1367891011121314[[#This Row],[วงเงินที่จะซื้อหรือจ้าง (บาท)]]</f>
        <v>9000</v>
      </c>
      <c r="L6" s="2" t="str">
        <f>Table1367891011121314[[#This Row],[รายชื่อผู้เสนอราคา]]</f>
        <v>นายไพรบูลย์ คุชิตา</v>
      </c>
      <c r="M6" s="7">
        <f>Table1367891011121314[[#This Row],[ราคาที่เสนอ]]</f>
        <v>9000</v>
      </c>
      <c r="N6" s="7" t="s">
        <v>410</v>
      </c>
      <c r="O6" s="11">
        <v>244229</v>
      </c>
      <c r="P6" s="9" t="s">
        <v>35</v>
      </c>
    </row>
    <row r="7" spans="1:16" ht="98.4">
      <c r="A7" s="1">
        <v>6</v>
      </c>
      <c r="B7" s="2">
        <v>2568</v>
      </c>
      <c r="C7" s="2" t="s">
        <v>9</v>
      </c>
      <c r="D7" s="2" t="s">
        <v>10</v>
      </c>
      <c r="E7" s="2" t="s">
        <v>11</v>
      </c>
      <c r="F7" s="3" t="s">
        <v>409</v>
      </c>
      <c r="G7" s="4">
        <v>9000</v>
      </c>
      <c r="H7" s="5">
        <f>Table1367891011121314[[#This Row],[วงเงินที่จะซื้อหรือจ้าง (บาท)]]</f>
        <v>9000</v>
      </c>
      <c r="I7" s="6" t="s">
        <v>12</v>
      </c>
      <c r="J7" s="2" t="s">
        <v>14</v>
      </c>
      <c r="K7" s="4">
        <f>Table1367891011121314[[#This Row],[วงเงินที่จะซื้อหรือจ้าง (บาท)]]</f>
        <v>9000</v>
      </c>
      <c r="L7" s="2" t="str">
        <f>Table1367891011121314[[#This Row],[รายชื่อผู้เสนอราคา]]</f>
        <v>นายศรัณ สาทิพจันทร์</v>
      </c>
      <c r="M7" s="7">
        <f>Table1367891011121314[[#This Row],[ราคาที่เสนอ]]</f>
        <v>9000</v>
      </c>
      <c r="N7" s="7" t="s">
        <v>411</v>
      </c>
      <c r="O7" s="11">
        <v>244229</v>
      </c>
      <c r="P7" s="9" t="s">
        <v>35</v>
      </c>
    </row>
    <row r="8" spans="1:16" ht="98.4">
      <c r="A8" s="1">
        <v>7</v>
      </c>
      <c r="B8" s="2">
        <v>2568</v>
      </c>
      <c r="C8" s="2" t="s">
        <v>9</v>
      </c>
      <c r="D8" s="2" t="s">
        <v>10</v>
      </c>
      <c r="E8" s="2" t="s">
        <v>11</v>
      </c>
      <c r="F8" s="3" t="s">
        <v>412</v>
      </c>
      <c r="G8" s="4">
        <v>8000</v>
      </c>
      <c r="H8" s="5">
        <f>Table1367891011121314[[#This Row],[วงเงินที่จะซื้อหรือจ้าง (บาท)]]</f>
        <v>8000</v>
      </c>
      <c r="I8" s="6" t="s">
        <v>12</v>
      </c>
      <c r="J8" s="2" t="s">
        <v>15</v>
      </c>
      <c r="K8" s="4">
        <f>Table1367891011121314[[#This Row],[วงเงินที่จะซื้อหรือจ้าง (บาท)]]</f>
        <v>8000</v>
      </c>
      <c r="L8" s="2" t="str">
        <f>Table1367891011121314[[#This Row],[รายชื่อผู้เสนอราคา]]</f>
        <v>นายนันทวัฒน์ ทองทา</v>
      </c>
      <c r="M8" s="7">
        <f>Table1367891011121314[[#This Row],[ราคาที่เสนอ]]</f>
        <v>8000</v>
      </c>
      <c r="N8" s="7" t="s">
        <v>413</v>
      </c>
      <c r="O8" s="11">
        <v>244229</v>
      </c>
      <c r="P8" s="9" t="s">
        <v>35</v>
      </c>
    </row>
    <row r="9" spans="1:16" ht="98.4">
      <c r="A9" s="1">
        <v>8</v>
      </c>
      <c r="B9" s="2">
        <v>2568</v>
      </c>
      <c r="C9" s="2" t="s">
        <v>9</v>
      </c>
      <c r="D9" s="2" t="s">
        <v>10</v>
      </c>
      <c r="E9" s="2" t="s">
        <v>11</v>
      </c>
      <c r="F9" s="3" t="s">
        <v>414</v>
      </c>
      <c r="G9" s="4">
        <v>8000</v>
      </c>
      <c r="H9" s="5">
        <f>Table1367891011121314[[#This Row],[วงเงินที่จะซื้อหรือจ้าง (บาท)]]</f>
        <v>8000</v>
      </c>
      <c r="I9" s="6" t="s">
        <v>12</v>
      </c>
      <c r="J9" s="2" t="s">
        <v>16</v>
      </c>
      <c r="K9" s="4">
        <f>Table1367891011121314[[#This Row],[วงเงินที่จะซื้อหรือจ้าง (บาท)]]</f>
        <v>8000</v>
      </c>
      <c r="L9" s="2" t="str">
        <f>Table1367891011121314[[#This Row],[รายชื่อผู้เสนอราคา]]</f>
        <v>นายวัชรินทร์ พางาม</v>
      </c>
      <c r="M9" s="7">
        <f>Table1367891011121314[[#This Row],[ราคาที่เสนอ]]</f>
        <v>8000</v>
      </c>
      <c r="N9" s="7" t="s">
        <v>415</v>
      </c>
      <c r="O9" s="11">
        <v>244229</v>
      </c>
      <c r="P9" s="9" t="s">
        <v>35</v>
      </c>
    </row>
    <row r="10" spans="1:16" ht="98.4">
      <c r="A10" s="1">
        <v>9</v>
      </c>
      <c r="B10" s="2">
        <v>2568</v>
      </c>
      <c r="C10" s="2" t="s">
        <v>9</v>
      </c>
      <c r="D10" s="2" t="s">
        <v>10</v>
      </c>
      <c r="E10" s="2" t="s">
        <v>11</v>
      </c>
      <c r="F10" s="3" t="s">
        <v>416</v>
      </c>
      <c r="G10" s="4">
        <v>7000</v>
      </c>
      <c r="H10" s="5">
        <f>Table1367891011121314[[#This Row],[วงเงินที่จะซื้อหรือจ้าง (บาท)]]</f>
        <v>7000</v>
      </c>
      <c r="I10" s="6" t="s">
        <v>12</v>
      </c>
      <c r="J10" s="2" t="s">
        <v>92</v>
      </c>
      <c r="K10" s="4">
        <f>Table1367891011121314[[#This Row],[วงเงินที่จะซื้อหรือจ้าง (บาท)]]</f>
        <v>7000</v>
      </c>
      <c r="L10" s="2" t="str">
        <f>Table1367891011121314[[#This Row],[รายชื่อผู้เสนอราคา]]</f>
        <v>นายสาโรจน์ จินพละ</v>
      </c>
      <c r="M10" s="7">
        <f>Table1367891011121314[[#This Row],[ราคาที่เสนอ]]</f>
        <v>7000</v>
      </c>
      <c r="N10" s="7" t="s">
        <v>417</v>
      </c>
      <c r="O10" s="11">
        <v>244229</v>
      </c>
      <c r="P10" s="9" t="s">
        <v>35</v>
      </c>
    </row>
    <row r="11" spans="1:16" ht="49.2">
      <c r="A11" s="1">
        <v>10</v>
      </c>
      <c r="B11" s="2">
        <v>2568</v>
      </c>
      <c r="C11" s="2" t="s">
        <v>9</v>
      </c>
      <c r="D11" s="2" t="s">
        <v>10</v>
      </c>
      <c r="E11" s="2" t="s">
        <v>11</v>
      </c>
      <c r="F11" s="3" t="s">
        <v>127</v>
      </c>
      <c r="G11" s="4">
        <v>36255</v>
      </c>
      <c r="H11" s="5">
        <f>Table1367891011121314[[#This Row],[วงเงินที่จะซื้อหรือจ้าง (บาท)]]</f>
        <v>36255</v>
      </c>
      <c r="I11" s="6" t="s">
        <v>12</v>
      </c>
      <c r="J11" s="2" t="s">
        <v>125</v>
      </c>
      <c r="K11" s="4">
        <f>Table1367891011121314[[#This Row],[วงเงินที่จะซื้อหรือจ้าง (บาท)]]</f>
        <v>36255</v>
      </c>
      <c r="L11" s="2" t="str">
        <f>Table1367891011121314[[#This Row],[รายชื่อผู้เสนอราคา]]</f>
        <v>ร้าน เสียงไพศาล</v>
      </c>
      <c r="M11" s="7">
        <f>Table1367891011121314[[#This Row],[ราคาที่เสนอ]]</f>
        <v>36255</v>
      </c>
      <c r="N11" s="7" t="s">
        <v>418</v>
      </c>
      <c r="O11" s="11">
        <v>244229</v>
      </c>
      <c r="P11" s="9" t="s">
        <v>35</v>
      </c>
    </row>
    <row r="12" spans="1:16" ht="73.8">
      <c r="A12" s="1">
        <v>11</v>
      </c>
      <c r="B12" s="2">
        <v>2568</v>
      </c>
      <c r="C12" s="2" t="s">
        <v>9</v>
      </c>
      <c r="D12" s="2" t="s">
        <v>10</v>
      </c>
      <c r="E12" s="2" t="s">
        <v>11</v>
      </c>
      <c r="F12" s="3" t="s">
        <v>419</v>
      </c>
      <c r="G12" s="4">
        <v>19500</v>
      </c>
      <c r="H12" s="5">
        <f>Table1367891011121314[[#This Row],[วงเงินที่จะซื้อหรือจ้าง (บาท)]]</f>
        <v>19500</v>
      </c>
      <c r="I12" s="6" t="s">
        <v>12</v>
      </c>
      <c r="J12" s="2" t="s">
        <v>349</v>
      </c>
      <c r="K12" s="4">
        <v>18500</v>
      </c>
      <c r="L12" s="2" t="str">
        <f>Table1367891011121314[[#This Row],[รายชื่อผู้เสนอราคา]]</f>
        <v>บุญสุขอิเล็กทรอนิกส์</v>
      </c>
      <c r="M12" s="7">
        <f>Table1367891011121314[[#This Row],[ราคาที่เสนอ]]</f>
        <v>18500</v>
      </c>
      <c r="N12" s="7" t="s">
        <v>420</v>
      </c>
      <c r="O12" s="11">
        <v>244229</v>
      </c>
      <c r="P12" s="9" t="s">
        <v>35</v>
      </c>
    </row>
    <row r="13" spans="1:16" ht="98.4">
      <c r="A13" s="1">
        <v>12</v>
      </c>
      <c r="B13" s="2">
        <v>2568</v>
      </c>
      <c r="C13" s="2" t="s">
        <v>9</v>
      </c>
      <c r="D13" s="2" t="s">
        <v>10</v>
      </c>
      <c r="E13" s="2" t="s">
        <v>11</v>
      </c>
      <c r="F13" s="3" t="s">
        <v>421</v>
      </c>
      <c r="G13" s="4">
        <v>7000</v>
      </c>
      <c r="H13" s="5">
        <f>Table1367891011121314[[#This Row],[วงเงินที่จะซื้อหรือจ้าง (บาท)]]</f>
        <v>7000</v>
      </c>
      <c r="I13" s="6" t="s">
        <v>12</v>
      </c>
      <c r="J13" s="2" t="s">
        <v>26</v>
      </c>
      <c r="K13" s="4">
        <f>Table1367891011121314[[#This Row],[วงเงินที่จะซื้อหรือจ้าง (บาท)]]</f>
        <v>7000</v>
      </c>
      <c r="L13" s="2" t="str">
        <f>Table1367891011121314[[#This Row],[รายชื่อผู้เสนอราคา]]</f>
        <v>นายวีรยุทธ คุชิตา</v>
      </c>
      <c r="M13" s="7">
        <f>Table1367891011121314[[#This Row],[ราคาที่เสนอ]]</f>
        <v>7000</v>
      </c>
      <c r="N13" s="7" t="s">
        <v>422</v>
      </c>
      <c r="O13" s="11">
        <v>244229</v>
      </c>
      <c r="P13" s="9" t="s">
        <v>35</v>
      </c>
    </row>
    <row r="14" spans="1:16" ht="98.4">
      <c r="A14" s="1">
        <v>13</v>
      </c>
      <c r="B14" s="2">
        <v>2568</v>
      </c>
      <c r="C14" s="2" t="s">
        <v>9</v>
      </c>
      <c r="D14" s="2" t="s">
        <v>10</v>
      </c>
      <c r="E14" s="2" t="s">
        <v>11</v>
      </c>
      <c r="F14" s="3" t="s">
        <v>423</v>
      </c>
      <c r="G14" s="4">
        <v>7000</v>
      </c>
      <c r="H14" s="5">
        <f>Table1367891011121314[[#This Row],[วงเงินที่จะซื้อหรือจ้าง (บาท)]]</f>
        <v>7000</v>
      </c>
      <c r="I14" s="6" t="s">
        <v>12</v>
      </c>
      <c r="J14" s="2" t="s">
        <v>76</v>
      </c>
      <c r="K14" s="4">
        <f>Table1367891011121314[[#This Row],[วงเงินที่จะซื้อหรือจ้าง (บาท)]]</f>
        <v>7000</v>
      </c>
      <c r="L14" s="2" t="str">
        <f>Table1367891011121314[[#This Row],[รายชื่อผู้เสนอราคา]]</f>
        <v>นางสาวพิชามญชุ์ สีดาลี</v>
      </c>
      <c r="M14" s="7">
        <f>Table1367891011121314[[#This Row],[ราคาที่เสนอ]]</f>
        <v>7000</v>
      </c>
      <c r="N14" s="7" t="s">
        <v>424</v>
      </c>
      <c r="O14" s="11">
        <v>244229</v>
      </c>
      <c r="P14" s="9" t="s">
        <v>35</v>
      </c>
    </row>
    <row r="15" spans="1:16" ht="73.8">
      <c r="A15" s="1">
        <v>14</v>
      </c>
      <c r="B15" s="2">
        <v>2568</v>
      </c>
      <c r="C15" s="2" t="s">
        <v>9</v>
      </c>
      <c r="D15" s="2" t="s">
        <v>10</v>
      </c>
      <c r="E15" s="2" t="s">
        <v>11</v>
      </c>
      <c r="F15" s="3" t="s">
        <v>425</v>
      </c>
      <c r="G15" s="4">
        <v>6000</v>
      </c>
      <c r="H15" s="5">
        <f>Table1367891011121314[[#This Row],[วงเงินที่จะซื้อหรือจ้าง (บาท)]]</f>
        <v>6000</v>
      </c>
      <c r="I15" s="6" t="s">
        <v>12</v>
      </c>
      <c r="J15" s="2" t="s">
        <v>73</v>
      </c>
      <c r="K15" s="4">
        <f>Table1367891011121314[[#This Row],[วงเงินที่จะซื้อหรือจ้าง (บาท)]]</f>
        <v>6000</v>
      </c>
      <c r="L15" s="2" t="str">
        <f>Table1367891011121314[[#This Row],[รายชื่อผู้เสนอราคา]]</f>
        <v>นายธนพล เชี่ยวชาญ</v>
      </c>
      <c r="M15" s="7">
        <f>Table1367891011121314[[#This Row],[ราคาที่เสนอ]]</f>
        <v>6000</v>
      </c>
      <c r="N15" s="7" t="s">
        <v>426</v>
      </c>
      <c r="O15" s="11">
        <v>244229</v>
      </c>
      <c r="P15" s="9" t="s">
        <v>35</v>
      </c>
    </row>
    <row r="16" spans="1:16" ht="98.4">
      <c r="A16" s="1">
        <v>15</v>
      </c>
      <c r="B16" s="2">
        <v>2568</v>
      </c>
      <c r="C16" s="2" t="s">
        <v>9</v>
      </c>
      <c r="D16" s="2" t="s">
        <v>10</v>
      </c>
      <c r="E16" s="2" t="s">
        <v>11</v>
      </c>
      <c r="F16" s="3" t="s">
        <v>427</v>
      </c>
      <c r="G16" s="4">
        <v>6000</v>
      </c>
      <c r="H16" s="5">
        <f>Table1367891011121314[[#This Row],[วงเงินที่จะซื้อหรือจ้าง (บาท)]]</f>
        <v>6000</v>
      </c>
      <c r="I16" s="6" t="s">
        <v>12</v>
      </c>
      <c r="J16" s="2" t="s">
        <v>81</v>
      </c>
      <c r="K16" s="4">
        <f>Table1367891011121314[[#This Row],[วงเงินที่จะซื้อหรือจ้าง (บาท)]]</f>
        <v>6000</v>
      </c>
      <c r="L16" s="2" t="str">
        <f>Table1367891011121314[[#This Row],[รายชื่อผู้เสนอราคา]]</f>
        <v>นางสาวจันทรา จารัตน์</v>
      </c>
      <c r="M16" s="7">
        <f>Table1367891011121314[[#This Row],[ราคาที่เสนอ]]</f>
        <v>6000</v>
      </c>
      <c r="N16" s="7" t="s">
        <v>428</v>
      </c>
      <c r="O16" s="11">
        <v>244229</v>
      </c>
      <c r="P16" s="9" t="s">
        <v>35</v>
      </c>
    </row>
    <row r="17" spans="1:16" ht="98.4">
      <c r="A17" s="1">
        <v>16</v>
      </c>
      <c r="B17" s="2">
        <v>2568</v>
      </c>
      <c r="C17" s="2" t="s">
        <v>9</v>
      </c>
      <c r="D17" s="2" t="s">
        <v>10</v>
      </c>
      <c r="E17" s="2" t="s">
        <v>11</v>
      </c>
      <c r="F17" s="3" t="s">
        <v>429</v>
      </c>
      <c r="G17" s="4">
        <v>6000</v>
      </c>
      <c r="H17" s="5">
        <f>Table1367891011121314[[#This Row],[วงเงินที่จะซื้อหรือจ้าง (บาท)]]</f>
        <v>6000</v>
      </c>
      <c r="I17" s="6" t="s">
        <v>12</v>
      </c>
      <c r="J17" s="2" t="s">
        <v>20</v>
      </c>
      <c r="K17" s="4">
        <f>Table1367891011121314[[#This Row],[วงเงินที่จะซื้อหรือจ้าง (บาท)]]</f>
        <v>6000</v>
      </c>
      <c r="L17" s="2" t="str">
        <f>Table1367891011121314[[#This Row],[รายชื่อผู้เสนอราคา]]</f>
        <v>นางไอ ทองทา</v>
      </c>
      <c r="M17" s="7">
        <f>Table1367891011121314[[#This Row],[ราคาที่เสนอ]]</f>
        <v>6000</v>
      </c>
      <c r="N17" s="7" t="s">
        <v>430</v>
      </c>
      <c r="O17" s="11">
        <v>244229</v>
      </c>
      <c r="P17" s="9" t="s">
        <v>35</v>
      </c>
    </row>
    <row r="18" spans="1:16" ht="73.8">
      <c r="A18" s="1">
        <v>17</v>
      </c>
      <c r="B18" s="2">
        <v>2568</v>
      </c>
      <c r="C18" s="2" t="s">
        <v>9</v>
      </c>
      <c r="D18" s="2" t="s">
        <v>10</v>
      </c>
      <c r="E18" s="2" t="s">
        <v>11</v>
      </c>
      <c r="F18" s="3" t="s">
        <v>431</v>
      </c>
      <c r="G18" s="4">
        <v>7500</v>
      </c>
      <c r="H18" s="5">
        <f>Table1367891011121314[[#This Row],[วงเงินที่จะซื้อหรือจ้าง (บาท)]]</f>
        <v>7500</v>
      </c>
      <c r="I18" s="6" t="s">
        <v>12</v>
      </c>
      <c r="J18" s="2" t="s">
        <v>432</v>
      </c>
      <c r="K18" s="4">
        <f>Table1367891011121314[[#This Row],[วงเงินที่จะซื้อหรือจ้าง (บาท)]]</f>
        <v>7500</v>
      </c>
      <c r="L18" s="2" t="str">
        <f>Table1367891011121314[[#This Row],[รายชื่อผู้เสนอราคา]]</f>
        <v>ร้านเอ็นบีดีไซน์</v>
      </c>
      <c r="M18" s="7">
        <f>Table1367891011121314[[#This Row],[ราคาที่เสนอ]]</f>
        <v>7500</v>
      </c>
      <c r="N18" s="7" t="s">
        <v>433</v>
      </c>
      <c r="O18" s="11">
        <v>244230</v>
      </c>
      <c r="P18" s="9" t="s">
        <v>35</v>
      </c>
    </row>
    <row r="19" spans="1:16" ht="73.8">
      <c r="A19" s="1">
        <v>18</v>
      </c>
      <c r="B19" s="2">
        <v>2568</v>
      </c>
      <c r="C19" s="2" t="s">
        <v>9</v>
      </c>
      <c r="D19" s="2" t="s">
        <v>10</v>
      </c>
      <c r="E19" s="2" t="s">
        <v>11</v>
      </c>
      <c r="F19" s="3" t="s">
        <v>434</v>
      </c>
      <c r="G19" s="4">
        <v>8500</v>
      </c>
      <c r="H19" s="5">
        <f>Table1367891011121314[[#This Row],[วงเงินที่จะซื้อหรือจ้าง (บาท)]]</f>
        <v>8500</v>
      </c>
      <c r="I19" s="6" t="s">
        <v>12</v>
      </c>
      <c r="J19" s="2" t="s">
        <v>435</v>
      </c>
      <c r="K19" s="4">
        <v>7990</v>
      </c>
      <c r="L19" s="2" t="str">
        <f>Table1367891011121314[[#This Row],[รายชื่อผู้เสนอราคา]]</f>
        <v>ห้างหุ้นส่วนจำกัด ชัยโทรทัศน์</v>
      </c>
      <c r="M19" s="7">
        <f>Table1367891011121314[[#This Row],[ราคาที่เสนอ]]</f>
        <v>7990</v>
      </c>
      <c r="N19" s="7" t="s">
        <v>436</v>
      </c>
      <c r="O19" s="11">
        <v>244232</v>
      </c>
      <c r="P19" s="9" t="s">
        <v>35</v>
      </c>
    </row>
    <row r="20" spans="1:16" ht="73.8">
      <c r="A20" s="1">
        <v>19</v>
      </c>
      <c r="B20" s="2">
        <v>2568</v>
      </c>
      <c r="C20" s="2" t="s">
        <v>9</v>
      </c>
      <c r="D20" s="2" t="s">
        <v>10</v>
      </c>
      <c r="E20" s="2" t="s">
        <v>11</v>
      </c>
      <c r="F20" s="3" t="s">
        <v>437</v>
      </c>
      <c r="G20" s="4">
        <v>224800</v>
      </c>
      <c r="H20" s="5">
        <f>Table1367891011121314[[#This Row],[วงเงินที่จะซื้อหรือจ้าง (บาท)]]</f>
        <v>224800</v>
      </c>
      <c r="I20" s="6" t="s">
        <v>12</v>
      </c>
      <c r="J20" s="2" t="s">
        <v>131</v>
      </c>
      <c r="K20" s="4">
        <v>210300</v>
      </c>
      <c r="L20" s="2" t="str">
        <f>Table1367891011121314[[#This Row],[รายชื่อผู้เสนอราคา]]</f>
        <v>ห้างหุ้นส่วนจำกัด เน๊ต เฟอร์นิเจอร์</v>
      </c>
      <c r="M20" s="7">
        <f>Table1367891011121314[[#This Row],[ราคาที่เสนอ]]</f>
        <v>210300</v>
      </c>
      <c r="N20" s="7" t="s">
        <v>438</v>
      </c>
      <c r="O20" s="11">
        <v>244232</v>
      </c>
      <c r="P20" s="9" t="s">
        <v>35</v>
      </c>
    </row>
    <row r="21" spans="1:16" ht="73.8">
      <c r="A21" s="1">
        <v>20</v>
      </c>
      <c r="B21" s="2">
        <v>2568</v>
      </c>
      <c r="C21" s="2" t="s">
        <v>9</v>
      </c>
      <c r="D21" s="2" t="s">
        <v>10</v>
      </c>
      <c r="E21" s="2" t="s">
        <v>11</v>
      </c>
      <c r="F21" s="3" t="s">
        <v>439</v>
      </c>
      <c r="G21" s="4">
        <v>11000</v>
      </c>
      <c r="H21" s="5">
        <f>Table1367891011121314[[#This Row],[วงเงินที่จะซื้อหรือจ้าง (บาท)]]</f>
        <v>11000</v>
      </c>
      <c r="I21" s="6" t="s">
        <v>12</v>
      </c>
      <c r="J21" s="2" t="s">
        <v>440</v>
      </c>
      <c r="K21" s="4">
        <v>10000</v>
      </c>
      <c r="L21" s="2" t="str">
        <f>Table1367891011121314[[#This Row],[รายชื่อผู้เสนอราคา]]</f>
        <v>ห้างหุ้นส่วนจำกัด มารุ่งเรือง</v>
      </c>
      <c r="M21" s="7">
        <f>Table1367891011121314[[#This Row],[ราคาที่เสนอ]]</f>
        <v>10000</v>
      </c>
      <c r="N21" s="7" t="s">
        <v>441</v>
      </c>
      <c r="O21" s="11">
        <v>244236</v>
      </c>
      <c r="P21" s="9" t="s">
        <v>35</v>
      </c>
    </row>
    <row r="22" spans="1:16" ht="73.8">
      <c r="A22" s="1">
        <v>21</v>
      </c>
      <c r="B22" s="2">
        <v>2568</v>
      </c>
      <c r="C22" s="2" t="s">
        <v>9</v>
      </c>
      <c r="D22" s="2" t="s">
        <v>10</v>
      </c>
      <c r="E22" s="2" t="s">
        <v>11</v>
      </c>
      <c r="F22" s="3" t="s">
        <v>442</v>
      </c>
      <c r="G22" s="4">
        <v>8600</v>
      </c>
      <c r="H22" s="5">
        <f>Table1367891011121314[[#This Row],[วงเงินที่จะซื้อหรือจ้าง (บาท)]]</f>
        <v>8600</v>
      </c>
      <c r="I22" s="6" t="s">
        <v>12</v>
      </c>
      <c r="J22" s="2" t="s">
        <v>440</v>
      </c>
      <c r="K22" s="4">
        <v>8000</v>
      </c>
      <c r="L22" s="2" t="str">
        <f>Table1367891011121314[[#This Row],[รายชื่อผู้เสนอราคา]]</f>
        <v>ห้างหุ้นส่วนจำกัด มารุ่งเรือง</v>
      </c>
      <c r="M22" s="7">
        <f>Table1367891011121314[[#This Row],[ราคาที่เสนอ]]</f>
        <v>8000</v>
      </c>
      <c r="N22" s="7" t="s">
        <v>443</v>
      </c>
      <c r="O22" s="11">
        <v>244236</v>
      </c>
      <c r="P22" s="9" t="s">
        <v>35</v>
      </c>
    </row>
    <row r="23" spans="1:16" ht="73.8">
      <c r="A23" s="1">
        <v>22</v>
      </c>
      <c r="B23" s="2">
        <v>2568</v>
      </c>
      <c r="C23" s="2" t="s">
        <v>9</v>
      </c>
      <c r="D23" s="2" t="s">
        <v>10</v>
      </c>
      <c r="E23" s="2" t="s">
        <v>11</v>
      </c>
      <c r="F23" s="3" t="s">
        <v>444</v>
      </c>
      <c r="G23" s="4">
        <v>29000</v>
      </c>
      <c r="H23" s="5">
        <f>Table1367891011121314[[#This Row],[วงเงินที่จะซื้อหรือจ้าง (บาท)]]</f>
        <v>29000</v>
      </c>
      <c r="I23" s="6" t="s">
        <v>12</v>
      </c>
      <c r="J23" s="2" t="s">
        <v>25</v>
      </c>
      <c r="K23" s="4">
        <v>27500</v>
      </c>
      <c r="L23" s="2" t="str">
        <f>Table1367891011121314[[#This Row],[รายชื่อผู้เสนอราคา]]</f>
        <v>ห้างหุ้นส่วนจำกัด ไอทีศีขรภูมิ</v>
      </c>
      <c r="M23" s="7">
        <f>Table1367891011121314[[#This Row],[ราคาที่เสนอ]]</f>
        <v>27500</v>
      </c>
      <c r="N23" s="7" t="s">
        <v>445</v>
      </c>
      <c r="O23" s="11">
        <v>244236</v>
      </c>
      <c r="P23" s="9" t="s">
        <v>35</v>
      </c>
    </row>
    <row r="24" spans="1:16" ht="49.2">
      <c r="A24" s="1">
        <v>23</v>
      </c>
      <c r="B24" s="2">
        <v>2568</v>
      </c>
      <c r="C24" s="2" t="s">
        <v>9</v>
      </c>
      <c r="D24" s="2" t="s">
        <v>10</v>
      </c>
      <c r="E24" s="2" t="s">
        <v>11</v>
      </c>
      <c r="F24" s="3" t="s">
        <v>392</v>
      </c>
      <c r="G24" s="4">
        <v>27805</v>
      </c>
      <c r="H24" s="5">
        <f>Table1367891011121314[[#This Row],[วงเงินที่จะซื้อหรือจ้าง (บาท)]]</f>
        <v>27805</v>
      </c>
      <c r="I24" s="6" t="s">
        <v>12</v>
      </c>
      <c r="J24" s="2" t="s">
        <v>440</v>
      </c>
      <c r="K24" s="4">
        <f>Table1367891011121314[[#This Row],[วงเงินที่จะซื้อหรือจ้าง (บาท)]]</f>
        <v>27805</v>
      </c>
      <c r="L24" s="2" t="str">
        <f>Table1367891011121314[[#This Row],[รายชื่อผู้เสนอราคา]]</f>
        <v>ห้างหุ้นส่วนจำกัด มารุ่งเรือง</v>
      </c>
      <c r="M24" s="7">
        <f>Table1367891011121314[[#This Row],[ราคาที่เสนอ]]</f>
        <v>27805</v>
      </c>
      <c r="N24" s="7" t="s">
        <v>446</v>
      </c>
      <c r="O24" s="11">
        <v>244236</v>
      </c>
      <c r="P24" s="9" t="s">
        <v>35</v>
      </c>
    </row>
    <row r="25" spans="1:16" ht="73.8">
      <c r="A25" s="1">
        <v>24</v>
      </c>
      <c r="B25" s="2">
        <v>2568</v>
      </c>
      <c r="C25" s="2" t="s">
        <v>9</v>
      </c>
      <c r="D25" s="2" t="s">
        <v>10</v>
      </c>
      <c r="E25" s="2" t="s">
        <v>11</v>
      </c>
      <c r="F25" s="3" t="s">
        <v>447</v>
      </c>
      <c r="G25" s="4">
        <v>130000</v>
      </c>
      <c r="H25" s="5">
        <v>130374.5</v>
      </c>
      <c r="I25" s="6" t="s">
        <v>12</v>
      </c>
      <c r="J25" s="2" t="s">
        <v>449</v>
      </c>
      <c r="K25" s="4">
        <v>128000</v>
      </c>
      <c r="L25" s="2" t="str">
        <f>Table1367891011121314[[#This Row],[รายชื่อผู้เสนอราคา]]</f>
        <v>นายสมพัตร ทองล้ำ</v>
      </c>
      <c r="M25" s="7">
        <f>Table1367891011121314[[#This Row],[ราคาที่เสนอ]]</f>
        <v>128000</v>
      </c>
      <c r="N25" s="7" t="s">
        <v>448</v>
      </c>
      <c r="O25" s="11">
        <v>244236</v>
      </c>
      <c r="P25" s="9" t="s">
        <v>35</v>
      </c>
    </row>
    <row r="26" spans="1:16" ht="73.8">
      <c r="A26" s="1">
        <v>25</v>
      </c>
      <c r="B26" s="2">
        <v>2568</v>
      </c>
      <c r="C26" s="2" t="s">
        <v>9</v>
      </c>
      <c r="D26" s="2" t="s">
        <v>10</v>
      </c>
      <c r="E26" s="2" t="s">
        <v>11</v>
      </c>
      <c r="F26" s="3" t="s">
        <v>450</v>
      </c>
      <c r="G26" s="4">
        <v>7602</v>
      </c>
      <c r="H26" s="5">
        <f>Table1367891011121314[[#This Row],[วงเงินที่จะซื้อหรือจ้าง (บาท)]]</f>
        <v>7602</v>
      </c>
      <c r="I26" s="6" t="s">
        <v>12</v>
      </c>
      <c r="J26" s="2" t="s">
        <v>247</v>
      </c>
      <c r="K26" s="4">
        <f>Table1367891011121314[[#This Row],[วงเงินที่จะซื้อหรือจ้าง (บาท)]]</f>
        <v>7602</v>
      </c>
      <c r="L26" s="2" t="str">
        <f>Table1367891011121314[[#This Row],[รายชื่อผู้เสนอราคา]]</f>
        <v>ร้านรักฮะ</v>
      </c>
      <c r="M26" s="7">
        <f>Table1367891011121314[[#This Row],[ราคาที่เสนอ]]</f>
        <v>7602</v>
      </c>
      <c r="N26" s="7" t="s">
        <v>451</v>
      </c>
      <c r="O26" s="11">
        <v>244239</v>
      </c>
      <c r="P26" s="9" t="s">
        <v>35</v>
      </c>
    </row>
    <row r="27" spans="1:16" ht="73.8">
      <c r="A27" s="1">
        <v>26</v>
      </c>
      <c r="B27" s="2">
        <v>2568</v>
      </c>
      <c r="C27" s="2" t="s">
        <v>9</v>
      </c>
      <c r="D27" s="2" t="s">
        <v>10</v>
      </c>
      <c r="E27" s="2" t="s">
        <v>11</v>
      </c>
      <c r="F27" s="3" t="s">
        <v>452</v>
      </c>
      <c r="G27" s="4">
        <v>11785</v>
      </c>
      <c r="H27" s="5">
        <f>Table1367891011121314[[#This Row],[วงเงินที่จะซื้อหรือจ้าง (บาท)]]</f>
        <v>11785</v>
      </c>
      <c r="I27" s="6" t="s">
        <v>12</v>
      </c>
      <c r="J27" s="2" t="s">
        <v>247</v>
      </c>
      <c r="K27" s="4">
        <f>Table1367891011121314[[#This Row],[วงเงินที่จะซื้อหรือจ้าง (บาท)]]</f>
        <v>11785</v>
      </c>
      <c r="L27" s="2" t="str">
        <f>Table1367891011121314[[#This Row],[รายชื่อผู้เสนอราคา]]</f>
        <v>ร้านรักฮะ</v>
      </c>
      <c r="M27" s="7">
        <f>Table1367891011121314[[#This Row],[ราคาที่เสนอ]]</f>
        <v>11785</v>
      </c>
      <c r="N27" s="7" t="s">
        <v>453</v>
      </c>
      <c r="O27" s="11">
        <v>244242</v>
      </c>
      <c r="P27" s="9" t="s">
        <v>35</v>
      </c>
    </row>
    <row r="28" spans="1:16" ht="73.8">
      <c r="A28" s="1">
        <v>27</v>
      </c>
      <c r="B28" s="2">
        <v>2568</v>
      </c>
      <c r="C28" s="2" t="s">
        <v>9</v>
      </c>
      <c r="D28" s="2" t="s">
        <v>10</v>
      </c>
      <c r="E28" s="2" t="s">
        <v>11</v>
      </c>
      <c r="F28" s="3" t="s">
        <v>454</v>
      </c>
      <c r="G28" s="4">
        <v>16854</v>
      </c>
      <c r="H28" s="5">
        <f>Table1367891011121314[[#This Row],[วงเงินที่จะซื้อหรือจ้าง (บาท)]]</f>
        <v>16854</v>
      </c>
      <c r="I28" s="6" t="s">
        <v>12</v>
      </c>
      <c r="J28" s="2" t="s">
        <v>247</v>
      </c>
      <c r="K28" s="4">
        <f>Table1367891011121314[[#This Row],[วงเงินที่จะซื้อหรือจ้าง (บาท)]]</f>
        <v>16854</v>
      </c>
      <c r="L28" s="2" t="str">
        <f>Table1367891011121314[[#This Row],[รายชื่อผู้เสนอราคา]]</f>
        <v>ร้านรักฮะ</v>
      </c>
      <c r="M28" s="7">
        <f>Table1367891011121314[[#This Row],[ราคาที่เสนอ]]</f>
        <v>16854</v>
      </c>
      <c r="N28" s="7" t="s">
        <v>455</v>
      </c>
      <c r="O28" s="11">
        <v>244242</v>
      </c>
      <c r="P28" s="9" t="s">
        <v>35</v>
      </c>
    </row>
    <row r="29" spans="1:16" ht="73.8">
      <c r="A29" s="1">
        <v>28</v>
      </c>
      <c r="B29" s="2">
        <v>2568</v>
      </c>
      <c r="C29" s="2" t="s">
        <v>9</v>
      </c>
      <c r="D29" s="2" t="s">
        <v>10</v>
      </c>
      <c r="E29" s="2" t="s">
        <v>11</v>
      </c>
      <c r="F29" s="3" t="s">
        <v>456</v>
      </c>
      <c r="G29" s="4">
        <v>23947</v>
      </c>
      <c r="H29" s="5">
        <f>Table1367891011121314[[#This Row],[วงเงินที่จะซื้อหรือจ้าง (บาท)]]</f>
        <v>23947</v>
      </c>
      <c r="I29" s="6" t="s">
        <v>12</v>
      </c>
      <c r="J29" s="2" t="s">
        <v>247</v>
      </c>
      <c r="K29" s="4">
        <f>Table1367891011121314[[#This Row],[วงเงินที่จะซื้อหรือจ้าง (บาท)]]</f>
        <v>23947</v>
      </c>
      <c r="L29" s="2" t="str">
        <f>Table1367891011121314[[#This Row],[รายชื่อผู้เสนอราคา]]</f>
        <v>ร้านรักฮะ</v>
      </c>
      <c r="M29" s="7">
        <f>Table1367891011121314[[#This Row],[ราคาที่เสนอ]]</f>
        <v>23947</v>
      </c>
      <c r="N29" s="7" t="s">
        <v>457</v>
      </c>
      <c r="O29" s="11">
        <v>244244</v>
      </c>
      <c r="P29" s="9" t="s">
        <v>35</v>
      </c>
    </row>
    <row r="30" spans="1:16" ht="73.8">
      <c r="A30" s="1">
        <v>29</v>
      </c>
      <c r="B30" s="2">
        <v>2568</v>
      </c>
      <c r="C30" s="2" t="s">
        <v>9</v>
      </c>
      <c r="D30" s="2" t="s">
        <v>10</v>
      </c>
      <c r="E30" s="2" t="s">
        <v>11</v>
      </c>
      <c r="F30" s="3" t="s">
        <v>458</v>
      </c>
      <c r="G30" s="4">
        <v>33840</v>
      </c>
      <c r="H30" s="5">
        <f>Table1367891011121314[[#This Row],[วงเงินที่จะซื้อหรือจ้าง (บาท)]]</f>
        <v>33840</v>
      </c>
      <c r="I30" s="6" t="s">
        <v>12</v>
      </c>
      <c r="J30" s="2" t="s">
        <v>25</v>
      </c>
      <c r="K30" s="4">
        <f>Table1367891011121314[[#This Row],[วงเงินที่จะซื้อหรือจ้าง (บาท)]]</f>
        <v>33840</v>
      </c>
      <c r="L30" s="2" t="str">
        <f>Table1367891011121314[[#This Row],[รายชื่อผู้เสนอราคา]]</f>
        <v>ห้างหุ้นส่วนจำกัด ไอทีศีขรภูมิ</v>
      </c>
      <c r="M30" s="7">
        <f>Table1367891011121314[[#This Row],[ราคาที่เสนอ]]</f>
        <v>33840</v>
      </c>
      <c r="N30" s="7" t="s">
        <v>459</v>
      </c>
      <c r="O30" s="11">
        <v>244244</v>
      </c>
      <c r="P30" s="9" t="s">
        <v>35</v>
      </c>
    </row>
    <row r="31" spans="1:16" ht="123">
      <c r="A31" s="1">
        <v>30</v>
      </c>
      <c r="B31" s="2">
        <v>2568</v>
      </c>
      <c r="C31" s="2" t="s">
        <v>9</v>
      </c>
      <c r="D31" s="2" t="s">
        <v>10</v>
      </c>
      <c r="E31" s="2" t="s">
        <v>11</v>
      </c>
      <c r="F31" s="3" t="s">
        <v>460</v>
      </c>
      <c r="G31" s="4">
        <v>5550</v>
      </c>
      <c r="H31" s="5">
        <f>Table1367891011121314[[#This Row],[วงเงินที่จะซื้อหรือจ้าง (บาท)]]</f>
        <v>5550</v>
      </c>
      <c r="I31" s="6" t="s">
        <v>12</v>
      </c>
      <c r="J31" s="2" t="s">
        <v>461</v>
      </c>
      <c r="K31" s="4">
        <f>Table1367891011121314[[#This Row],[วงเงินที่จะซื้อหรือจ้าง (บาท)]]</f>
        <v>5550</v>
      </c>
      <c r="L31" s="2" t="str">
        <f>Table1367891011121314[[#This Row],[รายชื่อผู้เสนอราคา]]</f>
        <v>ร้านเทพมงคลดอกไม้สด</v>
      </c>
      <c r="M31" s="7">
        <f>Table1367891011121314[[#This Row],[ราคาที่เสนอ]]</f>
        <v>5550</v>
      </c>
      <c r="N31" s="7" t="s">
        <v>462</v>
      </c>
      <c r="O31" s="11">
        <v>244245</v>
      </c>
      <c r="P31" s="9" t="s">
        <v>35</v>
      </c>
    </row>
    <row r="32" spans="1:16" ht="73.8">
      <c r="A32" s="1">
        <v>31</v>
      </c>
      <c r="B32" s="2">
        <v>2568</v>
      </c>
      <c r="C32" s="2" t="s">
        <v>9</v>
      </c>
      <c r="D32" s="2" t="s">
        <v>10</v>
      </c>
      <c r="E32" s="2" t="s">
        <v>11</v>
      </c>
      <c r="F32" s="3" t="s">
        <v>463</v>
      </c>
      <c r="G32" s="4">
        <v>55000</v>
      </c>
      <c r="H32" s="5">
        <f>Table1367891011121314[[#This Row],[วงเงินที่จะซื้อหรือจ้าง (บาท)]]</f>
        <v>55000</v>
      </c>
      <c r="I32" s="6" t="s">
        <v>12</v>
      </c>
      <c r="J32" s="2" t="s">
        <v>464</v>
      </c>
      <c r="K32" s="4">
        <f>Table1367891011121314[[#This Row],[วงเงินที่จะซื้อหรือจ้าง (บาท)]]</f>
        <v>55000</v>
      </c>
      <c r="L32" s="2" t="str">
        <f>Table1367891011121314[[#This Row],[รายชื่อผู้เสนอราคา]]</f>
        <v>ร้านศักดาวุธก่อสร้าง</v>
      </c>
      <c r="M32" s="7">
        <f>Table1367891011121314[[#This Row],[ราคาที่เสนอ]]</f>
        <v>55000</v>
      </c>
      <c r="N32" s="7" t="s">
        <v>465</v>
      </c>
      <c r="O32" s="11">
        <v>244253</v>
      </c>
      <c r="P32" s="9" t="s">
        <v>35</v>
      </c>
    </row>
    <row r="33" spans="1:16" ht="123" hidden="1">
      <c r="A33" s="1">
        <v>193</v>
      </c>
      <c r="B33" s="2">
        <v>2567</v>
      </c>
      <c r="C33" s="2" t="s">
        <v>9</v>
      </c>
      <c r="D33" s="2" t="s">
        <v>10</v>
      </c>
      <c r="E33" s="2" t="s">
        <v>11</v>
      </c>
      <c r="F33" s="3" t="s">
        <v>471</v>
      </c>
      <c r="G33" s="12">
        <v>617000</v>
      </c>
      <c r="H33" s="13">
        <v>609576.06000000006</v>
      </c>
      <c r="I33" s="14" t="s">
        <v>182</v>
      </c>
      <c r="J33" s="15" t="s">
        <v>472</v>
      </c>
      <c r="K33" s="16" t="s">
        <v>473</v>
      </c>
      <c r="L33" s="1" t="s">
        <v>474</v>
      </c>
      <c r="M33" s="19">
        <v>519000</v>
      </c>
      <c r="N33" s="7"/>
      <c r="P33" s="9"/>
    </row>
    <row r="34" spans="1:16" hidden="1">
      <c r="F34" s="3"/>
      <c r="G34" s="4"/>
      <c r="H34" s="5"/>
      <c r="I34" s="6"/>
      <c r="K34" s="28">
        <v>800000</v>
      </c>
      <c r="M34" s="7"/>
      <c r="N34" s="7"/>
      <c r="P34" s="9"/>
    </row>
    <row r="35" spans="1:16" hidden="1">
      <c r="F35" s="3"/>
      <c r="G35" s="4"/>
      <c r="H35" s="5"/>
      <c r="I35" s="6"/>
      <c r="K35" s="28">
        <v>840000</v>
      </c>
      <c r="M35" s="7"/>
      <c r="N35" s="7"/>
      <c r="P35" s="9"/>
    </row>
    <row r="36" spans="1:16" hidden="1">
      <c r="F36" s="3"/>
      <c r="G36" s="4"/>
      <c r="H36" s="5"/>
      <c r="I36" s="6"/>
      <c r="K36" s="4"/>
      <c r="M36" s="7"/>
      <c r="N36" s="7"/>
      <c r="P36" s="9"/>
    </row>
    <row r="37" spans="1:16" hidden="1">
      <c r="F37" s="3"/>
      <c r="G37" s="4"/>
      <c r="H37" s="5"/>
      <c r="I37" s="6"/>
      <c r="K37" s="4"/>
      <c r="M37" s="7"/>
      <c r="N37" s="7"/>
      <c r="P37" s="9"/>
    </row>
    <row r="38" spans="1:16" hidden="1">
      <c r="F38" s="3"/>
      <c r="G38" s="4"/>
      <c r="H38" s="5"/>
      <c r="I38" s="6"/>
      <c r="K38" s="4"/>
      <c r="M38" s="7"/>
      <c r="N38" s="7"/>
      <c r="P38" s="9"/>
    </row>
    <row r="39" spans="1:16" hidden="1">
      <c r="F39" s="3"/>
      <c r="G39" s="4"/>
      <c r="H39" s="5"/>
      <c r="I39" s="6"/>
      <c r="K39" s="4"/>
      <c r="M39" s="7"/>
      <c r="N39" s="7"/>
      <c r="P39" s="9"/>
    </row>
    <row r="40" spans="1:16" hidden="1">
      <c r="F40" s="3"/>
      <c r="G40" s="4"/>
      <c r="H40" s="5"/>
      <c r="I40" s="6"/>
      <c r="K40" s="4"/>
      <c r="M40" s="7"/>
      <c r="N40" s="7"/>
      <c r="P40" s="9"/>
    </row>
    <row r="41" spans="1:16" hidden="1">
      <c r="F41" s="3"/>
      <c r="G41" s="4"/>
      <c r="H41" s="5"/>
      <c r="I41" s="6"/>
      <c r="K41" s="4"/>
      <c r="M41" s="7"/>
      <c r="N41" s="7"/>
      <c r="P41" s="9"/>
    </row>
    <row r="42" spans="1:16" hidden="1">
      <c r="F42" s="3"/>
      <c r="G42" s="4"/>
      <c r="H42" s="5"/>
      <c r="I42" s="6"/>
      <c r="K42" s="4"/>
      <c r="M42" s="7"/>
      <c r="N42" s="7"/>
      <c r="P42" s="9"/>
    </row>
    <row r="43" spans="1:16" hidden="1">
      <c r="F43" s="3"/>
      <c r="G43" s="4"/>
      <c r="H43" s="5"/>
      <c r="I43" s="6"/>
      <c r="K43" s="4"/>
      <c r="M43" s="7"/>
      <c r="N43" s="7"/>
      <c r="P43" s="9"/>
    </row>
    <row r="44" spans="1:16" hidden="1">
      <c r="F44" s="3"/>
      <c r="G44" s="4"/>
      <c r="H44" s="5"/>
      <c r="I44" s="6"/>
      <c r="K44" s="4"/>
      <c r="M44" s="7"/>
      <c r="N44" s="7"/>
      <c r="P44" s="9"/>
    </row>
    <row r="45" spans="1:16" hidden="1">
      <c r="F45" s="3"/>
      <c r="G45" s="4"/>
      <c r="H45" s="5"/>
      <c r="I45" s="6"/>
      <c r="K45" s="4"/>
      <c r="M45" s="7"/>
      <c r="N45" s="7"/>
      <c r="P45" s="9"/>
    </row>
    <row r="46" spans="1:16" hidden="1">
      <c r="F46" s="3"/>
      <c r="G46" s="4"/>
      <c r="H46" s="5"/>
      <c r="I46" s="6"/>
      <c r="K46" s="4"/>
      <c r="M46" s="7"/>
      <c r="N46" s="7"/>
      <c r="P46" s="9"/>
    </row>
    <row r="47" spans="1:16" hidden="1">
      <c r="F47" s="3"/>
      <c r="G47" s="4"/>
      <c r="H47" s="5"/>
      <c r="I47" s="6"/>
      <c r="K47" s="4"/>
      <c r="M47" s="7"/>
      <c r="N47" s="7"/>
      <c r="P47" s="9"/>
    </row>
    <row r="48" spans="1:16" hidden="1">
      <c r="F48" s="3"/>
      <c r="G48" s="4"/>
      <c r="H48" s="5"/>
      <c r="I48" s="6"/>
      <c r="K48" s="4"/>
      <c r="M48" s="7"/>
      <c r="N48" s="7"/>
      <c r="P48" s="9"/>
    </row>
    <row r="49" spans="6:16" hidden="1">
      <c r="F49" s="3"/>
      <c r="G49" s="4"/>
      <c r="H49" s="5"/>
      <c r="I49" s="6"/>
      <c r="K49" s="4"/>
      <c r="M49" s="7"/>
      <c r="N49" s="7"/>
      <c r="P49" s="9"/>
    </row>
    <row r="50" spans="6:16" hidden="1">
      <c r="F50" s="3"/>
      <c r="G50" s="4"/>
      <c r="H50" s="5"/>
      <c r="I50" s="6"/>
      <c r="K50" s="4"/>
      <c r="M50" s="7"/>
      <c r="N50" s="7"/>
      <c r="P50" s="9"/>
    </row>
    <row r="51" spans="6:16" hidden="1">
      <c r="F51" s="3"/>
      <c r="G51" s="4"/>
      <c r="H51" s="5"/>
      <c r="I51" s="6"/>
      <c r="K51" s="4"/>
      <c r="M51" s="7"/>
      <c r="N51" s="7"/>
      <c r="P51" s="9"/>
    </row>
    <row r="52" spans="6:16" hidden="1">
      <c r="F52" s="3"/>
      <c r="G52" s="4"/>
      <c r="H52" s="5"/>
      <c r="I52" s="6"/>
      <c r="K52" s="4"/>
      <c r="M52" s="7"/>
      <c r="N52" s="7"/>
      <c r="P52" s="9"/>
    </row>
    <row r="53" spans="6:16" hidden="1">
      <c r="F53" s="3"/>
      <c r="G53" s="4"/>
      <c r="H53" s="5"/>
      <c r="I53" s="6"/>
      <c r="K53" s="4"/>
      <c r="M53" s="7"/>
      <c r="N53" s="7"/>
      <c r="P53" s="9"/>
    </row>
    <row r="54" spans="6:16" hidden="1">
      <c r="F54" s="3"/>
      <c r="G54" s="4"/>
      <c r="H54" s="5"/>
      <c r="I54" s="6"/>
      <c r="K54" s="4"/>
      <c r="M54" s="7"/>
      <c r="N54" s="7"/>
      <c r="P54" s="9"/>
    </row>
    <row r="55" spans="6:16" hidden="1">
      <c r="F55" s="3"/>
      <c r="G55" s="4"/>
      <c r="H55" s="5"/>
      <c r="I55" s="6"/>
      <c r="K55" s="4"/>
      <c r="M55" s="7"/>
      <c r="N55" s="7"/>
      <c r="P55" s="9"/>
    </row>
    <row r="56" spans="6:16" hidden="1">
      <c r="F56" s="3"/>
      <c r="G56" s="4"/>
      <c r="H56" s="5"/>
      <c r="I56" s="6"/>
      <c r="K56" s="4"/>
      <c r="M56" s="7"/>
      <c r="N56" s="7"/>
      <c r="P56" s="9"/>
    </row>
    <row r="57" spans="6:16" hidden="1">
      <c r="F57" s="3"/>
      <c r="G57" s="4"/>
      <c r="H57" s="5"/>
      <c r="I57" s="6"/>
      <c r="K57" s="4"/>
      <c r="M57" s="7"/>
      <c r="N57" s="7"/>
      <c r="P57" s="9"/>
    </row>
    <row r="58" spans="6:16" hidden="1">
      <c r="F58" s="3"/>
      <c r="G58" s="4"/>
      <c r="H58" s="5"/>
      <c r="I58" s="6"/>
      <c r="K58" s="4"/>
      <c r="M58" s="7"/>
      <c r="N58" s="7"/>
      <c r="P58" s="9"/>
    </row>
    <row r="59" spans="6:16" hidden="1">
      <c r="F59" s="3"/>
      <c r="G59" s="4"/>
      <c r="H59" s="5"/>
      <c r="I59" s="6"/>
      <c r="K59" s="4"/>
      <c r="M59" s="7"/>
      <c r="N59" s="7"/>
      <c r="P59" s="9"/>
    </row>
    <row r="60" spans="6:16" hidden="1">
      <c r="F60" s="3"/>
      <c r="G60" s="4"/>
      <c r="H60" s="5"/>
      <c r="I60" s="6"/>
      <c r="K60" s="4"/>
      <c r="M60" s="7"/>
      <c r="N60" s="7"/>
      <c r="P60" s="9"/>
    </row>
    <row r="61" spans="6:16" hidden="1">
      <c r="F61" s="3"/>
      <c r="G61" s="4"/>
      <c r="H61" s="5"/>
      <c r="I61" s="6"/>
      <c r="K61" s="4"/>
      <c r="M61" s="7"/>
      <c r="N61" s="7"/>
      <c r="P61" s="9"/>
    </row>
    <row r="62" spans="6:16" hidden="1">
      <c r="F62" s="3"/>
      <c r="G62" s="4"/>
      <c r="H62" s="5"/>
      <c r="I62" s="6"/>
      <c r="K62" s="4"/>
      <c r="M62" s="7"/>
      <c r="N62" s="7"/>
      <c r="P62" s="9"/>
    </row>
    <row r="63" spans="6:16" hidden="1">
      <c r="F63" s="3"/>
      <c r="G63" s="4"/>
      <c r="H63" s="5"/>
      <c r="I63" s="6"/>
      <c r="K63" s="4"/>
      <c r="M63" s="7"/>
      <c r="N63" s="7"/>
      <c r="P63" s="9"/>
    </row>
    <row r="64" spans="6:16" hidden="1">
      <c r="F64" s="3"/>
      <c r="G64" s="4"/>
      <c r="H64" s="5"/>
      <c r="I64" s="6"/>
      <c r="K64" s="4"/>
      <c r="M64" s="7"/>
      <c r="N64" s="7"/>
      <c r="P64" s="9"/>
    </row>
    <row r="65" spans="6:16" hidden="1">
      <c r="F65" s="3"/>
      <c r="G65" s="4"/>
      <c r="H65" s="5"/>
      <c r="I65" s="6"/>
      <c r="K65" s="4"/>
      <c r="M65" s="7"/>
      <c r="N65" s="7"/>
      <c r="P65" s="9"/>
    </row>
    <row r="66" spans="6:16" hidden="1">
      <c r="F66" s="3"/>
      <c r="G66" s="4"/>
      <c r="H66" s="5"/>
      <c r="I66" s="6"/>
      <c r="K66" s="4"/>
      <c r="M66" s="7"/>
      <c r="N66" s="7"/>
      <c r="P66" s="9"/>
    </row>
    <row r="67" spans="6:16" hidden="1">
      <c r="F67" s="3"/>
      <c r="G67" s="4"/>
      <c r="H67" s="5"/>
      <c r="I67" s="6"/>
      <c r="K67" s="4"/>
      <c r="M67" s="7"/>
      <c r="N67" s="7"/>
      <c r="P67" s="9"/>
    </row>
    <row r="68" spans="6:16" hidden="1">
      <c r="F68" s="3"/>
      <c r="G68" s="4"/>
      <c r="H68" s="5"/>
      <c r="I68" s="6"/>
      <c r="K68" s="4"/>
      <c r="M68" s="7"/>
      <c r="N68" s="7"/>
      <c r="P68" s="9"/>
    </row>
    <row r="69" spans="6:16" hidden="1">
      <c r="F69" s="3"/>
      <c r="G69" s="4"/>
      <c r="H69" s="5"/>
      <c r="I69" s="6"/>
      <c r="K69" s="4"/>
      <c r="M69" s="7"/>
      <c r="N69" s="7"/>
      <c r="P69" s="9"/>
    </row>
    <row r="70" spans="6:16" hidden="1">
      <c r="F70" s="3"/>
      <c r="G70" s="4"/>
      <c r="H70" s="5"/>
      <c r="I70" s="6"/>
      <c r="K70" s="4"/>
      <c r="M70" s="7"/>
      <c r="N70" s="7"/>
      <c r="P70" s="9"/>
    </row>
    <row r="71" spans="6:16" hidden="1">
      <c r="F71" s="3"/>
      <c r="G71" s="4"/>
      <c r="H71" s="5"/>
      <c r="I71" s="6"/>
      <c r="K71" s="4"/>
      <c r="M71" s="7"/>
      <c r="N71" s="7"/>
      <c r="P71" s="9"/>
    </row>
    <row r="72" spans="6:16" hidden="1">
      <c r="F72" s="3"/>
      <c r="G72" s="4"/>
      <c r="H72" s="5"/>
      <c r="I72" s="6"/>
      <c r="K72" s="4"/>
      <c r="M72" s="7"/>
      <c r="N72" s="7"/>
      <c r="P72" s="9"/>
    </row>
    <row r="73" spans="6:16" hidden="1">
      <c r="F73" s="3"/>
      <c r="G73" s="4"/>
      <c r="H73" s="5"/>
      <c r="I73" s="6"/>
      <c r="K73" s="4"/>
      <c r="M73" s="7"/>
      <c r="N73" s="7"/>
      <c r="P73" s="9"/>
    </row>
    <row r="74" spans="6:16" hidden="1">
      <c r="F74" s="3"/>
      <c r="G74" s="4"/>
      <c r="H74" s="5"/>
      <c r="I74" s="6"/>
      <c r="K74" s="4"/>
      <c r="M74" s="7"/>
      <c r="N74" s="7"/>
      <c r="P74" s="9"/>
    </row>
    <row r="75" spans="6:16" hidden="1">
      <c r="F75" s="3"/>
      <c r="G75" s="4"/>
      <c r="H75" s="5"/>
      <c r="I75" s="6"/>
      <c r="K75" s="4"/>
      <c r="M75" s="7"/>
      <c r="N75" s="7"/>
      <c r="P75" s="9"/>
    </row>
    <row r="76" spans="6:16" hidden="1">
      <c r="F76" s="3"/>
      <c r="G76" s="4"/>
      <c r="H76" s="5"/>
      <c r="I76" s="6"/>
      <c r="K76" s="4"/>
      <c r="M76" s="7"/>
      <c r="N76" s="7"/>
      <c r="P76" s="9"/>
    </row>
    <row r="77" spans="6:16" hidden="1">
      <c r="F77" s="3"/>
      <c r="G77" s="4"/>
      <c r="H77" s="5"/>
      <c r="I77" s="6"/>
      <c r="K77" s="4"/>
      <c r="M77" s="7"/>
      <c r="N77" s="7"/>
      <c r="P77" s="9"/>
    </row>
    <row r="78" spans="6:16" hidden="1">
      <c r="F78" s="3"/>
      <c r="G78" s="4"/>
      <c r="H78" s="5"/>
      <c r="I78" s="6"/>
      <c r="K78" s="4"/>
      <c r="M78" s="7"/>
      <c r="N78" s="7"/>
      <c r="P78" s="9"/>
    </row>
    <row r="79" spans="6:16" hidden="1">
      <c r="F79" s="3"/>
      <c r="G79" s="4"/>
      <c r="H79" s="5"/>
      <c r="I79" s="6"/>
      <c r="K79" s="4"/>
      <c r="M79" s="7"/>
      <c r="N79" s="7"/>
      <c r="P79" s="9"/>
    </row>
    <row r="80" spans="6:16" hidden="1">
      <c r="F80" s="3"/>
      <c r="G80" s="4"/>
      <c r="H80" s="5"/>
      <c r="I80" s="6"/>
      <c r="K80" s="4"/>
      <c r="M80" s="7"/>
      <c r="N80" s="7"/>
      <c r="P80" s="9"/>
    </row>
    <row r="81" spans="6:16" hidden="1">
      <c r="F81" s="3"/>
      <c r="G81" s="4"/>
      <c r="H81" s="5"/>
      <c r="I81" s="6"/>
      <c r="K81" s="4"/>
      <c r="M81" s="7"/>
      <c r="N81" s="7"/>
      <c r="P81" s="9"/>
    </row>
    <row r="82" spans="6:16" hidden="1">
      <c r="F82" s="3"/>
      <c r="G82" s="4"/>
      <c r="H82" s="5"/>
      <c r="I82" s="6"/>
      <c r="K82" s="4"/>
      <c r="M82" s="7"/>
      <c r="N82" s="7"/>
      <c r="P82" s="9"/>
    </row>
    <row r="83" spans="6:16" hidden="1">
      <c r="F83" s="3"/>
      <c r="G83" s="4"/>
      <c r="H83" s="5"/>
      <c r="I83" s="6"/>
      <c r="K83" s="4"/>
      <c r="M83" s="7"/>
      <c r="N83" s="7"/>
      <c r="P83" s="9"/>
    </row>
  </sheetData>
  <dataValidations count="1">
    <dataValidation type="list" allowBlank="1" showInputMessage="1" showErrorMessage="1" sqref="I2:I83" xr:uid="{9D246245-EEC7-4A88-8F04-853AB57F0C2C}">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B0C49-FE88-40A2-AFDF-1E148333C30E}">
  <dimension ref="A1:P7"/>
  <sheetViews>
    <sheetView view="pageBreakPreview" topLeftCell="G1" zoomScale="78" zoomScaleNormal="100" zoomScaleSheetLayoutView="78" workbookViewId="0">
      <selection activeCell="Q5" sqref="Q5"/>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2.4414062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98.4">
      <c r="A2" s="1">
        <v>1</v>
      </c>
      <c r="B2" s="2">
        <v>2568</v>
      </c>
      <c r="C2" s="2" t="s">
        <v>9</v>
      </c>
      <c r="D2" s="2" t="s">
        <v>10</v>
      </c>
      <c r="E2" s="2" t="s">
        <v>11</v>
      </c>
      <c r="F2" s="3" t="s">
        <v>136</v>
      </c>
      <c r="G2" s="4">
        <v>50000</v>
      </c>
      <c r="H2" s="5">
        <f>Table134[[#This Row],[วงเงินที่จะซื้อหรือจ้าง (บาท)]]</f>
        <v>50000</v>
      </c>
      <c r="I2" s="6" t="s">
        <v>12</v>
      </c>
      <c r="J2" s="2" t="s">
        <v>46</v>
      </c>
      <c r="K2" s="4">
        <f>Table134[[#This Row],[วงเงินที่จะซื้อหรือจ้าง (บาท)]]</f>
        <v>50000</v>
      </c>
      <c r="L2" s="2" t="str">
        <f>Table134[[#This Row],[รายชื่อผู้เสนอราคา]]</f>
        <v>นายประเสริฐ มณีล้ำ</v>
      </c>
      <c r="M2" s="7">
        <f>Table134[[#This Row],[ราคาที่เสนอ]]</f>
        <v>50000</v>
      </c>
      <c r="N2" s="7" t="s">
        <v>47</v>
      </c>
      <c r="O2" s="8">
        <v>243933</v>
      </c>
      <c r="P2" s="9" t="s">
        <v>35</v>
      </c>
    </row>
    <row r="3" spans="1:16" ht="73.8">
      <c r="A3" s="1">
        <v>2</v>
      </c>
      <c r="B3" s="2">
        <v>2568</v>
      </c>
      <c r="C3" s="2" t="s">
        <v>9</v>
      </c>
      <c r="D3" s="2" t="s">
        <v>10</v>
      </c>
      <c r="E3" s="2" t="s">
        <v>11</v>
      </c>
      <c r="F3" s="3" t="s">
        <v>48</v>
      </c>
      <c r="G3" s="4">
        <v>42200</v>
      </c>
      <c r="H3" s="5">
        <f>Table134[[#This Row],[วงเงินที่จะซื้อหรือจ้าง (บาท)]]</f>
        <v>42200</v>
      </c>
      <c r="I3" s="6" t="s">
        <v>12</v>
      </c>
      <c r="J3" s="2" t="s">
        <v>49</v>
      </c>
      <c r="K3" s="4">
        <f>Table134[[#This Row],[วงเงินที่จะซื้อหรือจ้าง (บาท)]]</f>
        <v>42200</v>
      </c>
      <c r="L3" s="2" t="str">
        <f>Table134[[#This Row],[รายชื่อผู้เสนอราคา]]</f>
        <v>นางพิมพ์วิภา สิงจานุสงค์</v>
      </c>
      <c r="M3" s="7">
        <f>Table134[[#This Row],[ราคาที่เสนอ]]</f>
        <v>42200</v>
      </c>
      <c r="N3" s="7" t="s">
        <v>50</v>
      </c>
      <c r="O3" s="8">
        <v>243933</v>
      </c>
      <c r="P3" s="9" t="s">
        <v>35</v>
      </c>
    </row>
    <row r="4" spans="1:16" ht="73.8">
      <c r="A4" s="1">
        <v>3</v>
      </c>
      <c r="B4" s="2">
        <v>2568</v>
      </c>
      <c r="C4" s="2" t="s">
        <v>9</v>
      </c>
      <c r="D4" s="2" t="s">
        <v>10</v>
      </c>
      <c r="E4" s="2" t="s">
        <v>11</v>
      </c>
      <c r="F4" s="3" t="s">
        <v>54</v>
      </c>
      <c r="G4" s="4">
        <v>97600</v>
      </c>
      <c r="H4" s="5">
        <f>Table134[[#This Row],[วงเงินที่จะซื้อหรือจ้าง (บาท)]]</f>
        <v>97600</v>
      </c>
      <c r="I4" s="6" t="s">
        <v>12</v>
      </c>
      <c r="J4" s="2" t="s">
        <v>25</v>
      </c>
      <c r="K4" s="4">
        <v>95500</v>
      </c>
      <c r="L4" s="2" t="str">
        <f>Table134[[#This Row],[รายชื่อผู้เสนอราคา]]</f>
        <v>ห้างหุ้นส่วนจำกัด ไอทีศีขรภูมิ</v>
      </c>
      <c r="M4" s="7">
        <f>Table134[[#This Row],[ราคาที่เสนอ]]</f>
        <v>95500</v>
      </c>
      <c r="N4" s="7" t="s">
        <v>51</v>
      </c>
      <c r="O4" s="11">
        <v>243951</v>
      </c>
      <c r="P4" s="9" t="s">
        <v>35</v>
      </c>
    </row>
    <row r="5" spans="1:16" ht="147.6">
      <c r="A5" s="1">
        <v>4</v>
      </c>
      <c r="B5" s="2">
        <v>2568</v>
      </c>
      <c r="C5" s="2" t="s">
        <v>9</v>
      </c>
      <c r="D5" s="2" t="s">
        <v>10</v>
      </c>
      <c r="E5" s="2" t="s">
        <v>11</v>
      </c>
      <c r="F5" s="3" t="s">
        <v>52</v>
      </c>
      <c r="G5" s="4">
        <v>211264.2</v>
      </c>
      <c r="H5" s="5">
        <f>Table134[[#This Row],[วงเงินที่จะซื้อหรือจ้าง (บาท)]]</f>
        <v>211264.2</v>
      </c>
      <c r="I5" s="6" t="s">
        <v>12</v>
      </c>
      <c r="J5" s="2" t="s">
        <v>22</v>
      </c>
      <c r="K5" s="4">
        <f>Table134[[#This Row],[วงเงินที่จะซื้อหรือจ้าง (บาท)]]</f>
        <v>211264.2</v>
      </c>
      <c r="L5" s="2" t="str">
        <f>Table134[[#This Row],[รายชื่อผู้เสนอราคา]]</f>
        <v>บริษัท เขาใหญ่ เฟรชมิลค์ จำกัด</v>
      </c>
      <c r="M5" s="7">
        <f>Table134[[#This Row],[ราคาที่เสนอ]]</f>
        <v>211264.2</v>
      </c>
      <c r="N5" s="7" t="s">
        <v>53</v>
      </c>
      <c r="O5" s="11">
        <v>243951</v>
      </c>
      <c r="P5" s="9" t="s">
        <v>35</v>
      </c>
    </row>
    <row r="6" spans="1:16" hidden="1">
      <c r="F6" s="3"/>
      <c r="G6" s="4"/>
      <c r="H6" s="5"/>
      <c r="I6" s="6"/>
      <c r="K6" s="4"/>
      <c r="M6" s="7"/>
      <c r="N6" s="7"/>
      <c r="P6" s="9"/>
    </row>
    <row r="7" spans="1:16" hidden="1">
      <c r="F7" s="3"/>
      <c r="G7" s="4"/>
      <c r="H7" s="5"/>
      <c r="I7" s="6"/>
      <c r="K7" s="4"/>
      <c r="M7" s="7"/>
      <c r="N7" s="7"/>
      <c r="P7" s="9"/>
    </row>
  </sheetData>
  <dataValidations count="1">
    <dataValidation type="list" allowBlank="1" showInputMessage="1" showErrorMessage="1" sqref="I2:I7" xr:uid="{FCAD1558-A719-4B60-BA03-2110F6DBCEE1}">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1F2A-BB30-4299-BF45-9C82B511B757}">
  <dimension ref="A1:Q22"/>
  <sheetViews>
    <sheetView view="pageBreakPreview" topLeftCell="F1" zoomScale="69" zoomScaleNormal="100" zoomScaleSheetLayoutView="69" workbookViewId="0">
      <selection activeCell="Q2" sqref="Q2"/>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5.77734375" style="2" customWidth="1"/>
    <col min="17" max="17" width="30.44140625" style="2" customWidth="1"/>
    <col min="18" max="18" width="3.88671875" style="10" customWidth="1"/>
    <col min="19" max="16384" width="44.88671875" style="10"/>
  </cols>
  <sheetData>
    <row r="1" spans="1:17" s="23" customFormat="1">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7" ht="123">
      <c r="A2" s="1">
        <v>1</v>
      </c>
      <c r="B2" s="2">
        <v>2568</v>
      </c>
      <c r="C2" s="2" t="s">
        <v>9</v>
      </c>
      <c r="D2" s="2" t="s">
        <v>10</v>
      </c>
      <c r="E2" s="2" t="s">
        <v>11</v>
      </c>
      <c r="F2" s="3" t="s">
        <v>55</v>
      </c>
      <c r="G2" s="4">
        <v>334000</v>
      </c>
      <c r="H2" s="5">
        <v>326436.69</v>
      </c>
      <c r="I2" s="6" t="s">
        <v>12</v>
      </c>
      <c r="J2" s="2" t="s">
        <v>56</v>
      </c>
      <c r="K2" s="4">
        <v>325000</v>
      </c>
      <c r="L2" s="2" t="str">
        <f>Table13[[#This Row],[รายชื่อผู้เสนอราคา]]</f>
        <v>ร้าน แสงทองวัสดุ</v>
      </c>
      <c r="M2" s="7">
        <f>Table13[[#This Row],[ราคาที่เสนอ]]</f>
        <v>325000</v>
      </c>
      <c r="N2" s="7" t="s">
        <v>57</v>
      </c>
      <c r="O2" s="11">
        <v>243970</v>
      </c>
      <c r="P2" s="9" t="s">
        <v>35</v>
      </c>
      <c r="Q2" s="9"/>
    </row>
    <row r="3" spans="1:17" ht="49.2">
      <c r="A3" s="1">
        <v>2</v>
      </c>
      <c r="B3" s="2">
        <v>2568</v>
      </c>
      <c r="C3" s="2" t="s">
        <v>9</v>
      </c>
      <c r="D3" s="2" t="s">
        <v>10</v>
      </c>
      <c r="E3" s="2" t="s">
        <v>11</v>
      </c>
      <c r="F3" s="3" t="s">
        <v>62</v>
      </c>
      <c r="G3" s="4">
        <v>19300</v>
      </c>
      <c r="H3" s="5">
        <f>Table13[[#This Row],[วงเงินที่จะซื้อหรือจ้าง (บาท)]]</f>
        <v>19300</v>
      </c>
      <c r="I3" s="6" t="s">
        <v>12</v>
      </c>
      <c r="J3" s="2" t="s">
        <v>58</v>
      </c>
      <c r="K3" s="4">
        <f>Table13[[#This Row],[วงเงินที่จะซื้อหรือจ้าง (บาท)]]</f>
        <v>19300</v>
      </c>
      <c r="L3" s="2" t="str">
        <f>Table13[[#This Row],[รายชื่อผู้เสนอราคา]]</f>
        <v>ร้านสำโรงทาบประดับยนต์</v>
      </c>
      <c r="M3" s="7">
        <f>Table13[[#This Row],[ราคาที่เสนอ]]</f>
        <v>19300</v>
      </c>
      <c r="N3" s="7" t="s">
        <v>59</v>
      </c>
      <c r="O3" s="11">
        <v>243970</v>
      </c>
      <c r="P3" s="9" t="s">
        <v>35</v>
      </c>
      <c r="Q3" s="9"/>
    </row>
    <row r="4" spans="1:17" ht="73.8">
      <c r="A4" s="1">
        <v>3</v>
      </c>
      <c r="B4" s="2">
        <v>2568</v>
      </c>
      <c r="C4" s="2" t="s">
        <v>9</v>
      </c>
      <c r="D4" s="2" t="s">
        <v>10</v>
      </c>
      <c r="E4" s="2" t="s">
        <v>11</v>
      </c>
      <c r="F4" s="3" t="s">
        <v>60</v>
      </c>
      <c r="G4" s="4">
        <v>13780</v>
      </c>
      <c r="H4" s="5">
        <f>Table13[[#This Row],[วงเงินที่จะซื้อหรือจ้าง (บาท)]]</f>
        <v>13780</v>
      </c>
      <c r="I4" s="6" t="s">
        <v>12</v>
      </c>
      <c r="J4" s="2" t="s">
        <v>21</v>
      </c>
      <c r="K4" s="4">
        <f>Table13[[#This Row],[วงเงินที่จะซื้อหรือจ้าง (บาท)]]</f>
        <v>13780</v>
      </c>
      <c r="L4" s="2" t="str">
        <f>Table13[[#This Row],[รายชื่อผู้เสนอราคา]]</f>
        <v>ร้านมายา เจ็ท</v>
      </c>
      <c r="M4" s="7">
        <f>Table13[[#This Row],[ราคาที่เสนอ]]</f>
        <v>13780</v>
      </c>
      <c r="N4" s="7" t="s">
        <v>61</v>
      </c>
      <c r="O4" s="8">
        <v>243976</v>
      </c>
      <c r="P4" s="9" t="s">
        <v>35</v>
      </c>
      <c r="Q4" s="9"/>
    </row>
    <row r="5" spans="1:17" ht="49.2">
      <c r="A5" s="1">
        <v>4</v>
      </c>
      <c r="B5" s="2">
        <v>2568</v>
      </c>
      <c r="C5" s="2" t="s">
        <v>9</v>
      </c>
      <c r="D5" s="2" t="s">
        <v>10</v>
      </c>
      <c r="E5" s="2" t="s">
        <v>11</v>
      </c>
      <c r="F5" s="3" t="s">
        <v>63</v>
      </c>
      <c r="G5" s="4">
        <v>5000</v>
      </c>
      <c r="H5" s="5">
        <f>Table13[[#This Row],[วงเงินที่จะซื้อหรือจ้าง (บาท)]]</f>
        <v>5000</v>
      </c>
      <c r="I5" s="6" t="s">
        <v>12</v>
      </c>
      <c r="J5" s="2" t="s">
        <v>24</v>
      </c>
      <c r="K5" s="4">
        <f>Table13[[#This Row],[วงเงินที่จะซื้อหรือจ้าง (บาท)]]</f>
        <v>5000</v>
      </c>
      <c r="L5" s="2" t="str">
        <f>Table13[[#This Row],[รายชื่อผู้เสนอราคา]]</f>
        <v>นางสาวรจนา สีทอง</v>
      </c>
      <c r="M5" s="7">
        <f>Table13[[#This Row],[ราคาที่เสนอ]]</f>
        <v>5000</v>
      </c>
      <c r="N5" s="7" t="s">
        <v>64</v>
      </c>
      <c r="O5" s="11">
        <v>243976</v>
      </c>
      <c r="P5" s="9" t="s">
        <v>35</v>
      </c>
      <c r="Q5" s="9"/>
    </row>
    <row r="6" spans="1:17" ht="123">
      <c r="A6" s="1">
        <v>5</v>
      </c>
      <c r="B6" s="2">
        <v>2568</v>
      </c>
      <c r="C6" s="2" t="s">
        <v>9</v>
      </c>
      <c r="D6" s="2" t="s">
        <v>10</v>
      </c>
      <c r="E6" s="2" t="s">
        <v>11</v>
      </c>
      <c r="F6" s="3" t="s">
        <v>135</v>
      </c>
      <c r="G6" s="4">
        <v>27000</v>
      </c>
      <c r="H6" s="5">
        <f>Table13[[#This Row],[วงเงินที่จะซื้อหรือจ้าง (บาท)]]</f>
        <v>27000</v>
      </c>
      <c r="I6" s="6" t="s">
        <v>12</v>
      </c>
      <c r="J6" s="2" t="s">
        <v>68</v>
      </c>
      <c r="K6" s="4">
        <f>Table13[[#This Row],[วงเงินที่จะซื้อหรือจ้าง (บาท)]]</f>
        <v>27000</v>
      </c>
      <c r="L6" s="2" t="str">
        <f>Table13[[#This Row],[รายชื่อผู้เสนอราคา]]</f>
        <v>นายสมศักดิ์ อาจชมภู</v>
      </c>
      <c r="M6" s="7">
        <f>Table13[[#This Row],[ราคาที่เสนอ]]</f>
        <v>27000</v>
      </c>
      <c r="N6" s="7" t="s">
        <v>69</v>
      </c>
      <c r="O6" s="11">
        <v>243979</v>
      </c>
      <c r="P6" s="9" t="s">
        <v>35</v>
      </c>
      <c r="Q6" s="9"/>
    </row>
    <row r="7" spans="1:17" ht="123">
      <c r="A7" s="1">
        <v>6</v>
      </c>
      <c r="B7" s="2">
        <v>2568</v>
      </c>
      <c r="C7" s="2" t="s">
        <v>9</v>
      </c>
      <c r="D7" s="2" t="s">
        <v>10</v>
      </c>
      <c r="E7" s="2" t="s">
        <v>11</v>
      </c>
      <c r="F7" s="3" t="s">
        <v>70</v>
      </c>
      <c r="G7" s="4">
        <v>27000</v>
      </c>
      <c r="H7" s="5">
        <f>Table13[[#This Row],[วงเงินที่จะซื้อหรือจ้าง (บาท)]]</f>
        <v>27000</v>
      </c>
      <c r="I7" s="6" t="s">
        <v>12</v>
      </c>
      <c r="J7" s="2" t="s">
        <v>13</v>
      </c>
      <c r="K7" s="4">
        <f>Table13[[#This Row],[วงเงินที่จะซื้อหรือจ้าง (บาท)]]</f>
        <v>27000</v>
      </c>
      <c r="L7" s="2" t="str">
        <f>Table13[[#This Row],[รายชื่อผู้เสนอราคา]]</f>
        <v>นายไพรบูลย์ คุชิตา</v>
      </c>
      <c r="M7" s="7">
        <f>Table13[[#This Row],[ราคาที่เสนอ]]</f>
        <v>27000</v>
      </c>
      <c r="N7" s="7" t="s">
        <v>71</v>
      </c>
      <c r="O7" s="11">
        <v>243979</v>
      </c>
      <c r="P7" s="9" t="s">
        <v>35</v>
      </c>
      <c r="Q7" s="9"/>
    </row>
    <row r="8" spans="1:17" ht="98.4">
      <c r="A8" s="1">
        <v>7</v>
      </c>
      <c r="B8" s="2">
        <v>2568</v>
      </c>
      <c r="C8" s="2" t="s">
        <v>9</v>
      </c>
      <c r="D8" s="2" t="s">
        <v>10</v>
      </c>
      <c r="E8" s="2" t="s">
        <v>11</v>
      </c>
      <c r="F8" s="3" t="s">
        <v>72</v>
      </c>
      <c r="G8" s="4">
        <v>18000</v>
      </c>
      <c r="H8" s="5">
        <f>Table13[[#This Row],[วงเงินที่จะซื้อหรือจ้าง (บาท)]]</f>
        <v>18000</v>
      </c>
      <c r="I8" s="6" t="s">
        <v>12</v>
      </c>
      <c r="J8" s="2" t="s">
        <v>73</v>
      </c>
      <c r="K8" s="4">
        <f>Table13[[#This Row],[วงเงินที่จะซื้อหรือจ้าง (บาท)]]</f>
        <v>18000</v>
      </c>
      <c r="L8" s="2" t="str">
        <f>Table13[[#This Row],[รายชื่อผู้เสนอราคา]]</f>
        <v>นายธนพล เชี่ยวชาญ</v>
      </c>
      <c r="M8" s="7">
        <f>Table13[[#This Row],[ราคาที่เสนอ]]</f>
        <v>18000</v>
      </c>
      <c r="N8" s="7" t="s">
        <v>74</v>
      </c>
      <c r="O8" s="11">
        <v>243979</v>
      </c>
      <c r="P8" s="9" t="s">
        <v>35</v>
      </c>
      <c r="Q8" s="9"/>
    </row>
    <row r="9" spans="1:17" ht="98.4">
      <c r="A9" s="1">
        <v>8</v>
      </c>
      <c r="B9" s="2">
        <v>2568</v>
      </c>
      <c r="C9" s="2" t="s">
        <v>9</v>
      </c>
      <c r="D9" s="2" t="s">
        <v>10</v>
      </c>
      <c r="E9" s="2" t="s">
        <v>11</v>
      </c>
      <c r="F9" s="3" t="s">
        <v>75</v>
      </c>
      <c r="G9" s="4">
        <v>21000</v>
      </c>
      <c r="H9" s="5">
        <f>Table13[[#This Row],[วงเงินที่จะซื้อหรือจ้าง (บาท)]]</f>
        <v>21000</v>
      </c>
      <c r="I9" s="6" t="s">
        <v>12</v>
      </c>
      <c r="J9" s="2" t="s">
        <v>76</v>
      </c>
      <c r="K9" s="4">
        <f>Table13[[#This Row],[วงเงินที่จะซื้อหรือจ้าง (บาท)]]</f>
        <v>21000</v>
      </c>
      <c r="L9" s="2" t="str">
        <f>Table13[[#This Row],[รายชื่อผู้เสนอราคา]]</f>
        <v>นางสาวพิชามญชุ์ สีดาลี</v>
      </c>
      <c r="M9" s="7">
        <f>Table13[[#This Row],[ราคาที่เสนอ]]</f>
        <v>21000</v>
      </c>
      <c r="N9" s="7" t="s">
        <v>77</v>
      </c>
      <c r="O9" s="11">
        <v>243979</v>
      </c>
      <c r="P9" s="9" t="s">
        <v>35</v>
      </c>
      <c r="Q9" s="9"/>
    </row>
    <row r="10" spans="1:17" ht="123">
      <c r="A10" s="1">
        <v>9</v>
      </c>
      <c r="B10" s="2">
        <v>2568</v>
      </c>
      <c r="C10" s="2" t="s">
        <v>9</v>
      </c>
      <c r="D10" s="2" t="s">
        <v>10</v>
      </c>
      <c r="E10" s="2" t="s">
        <v>11</v>
      </c>
      <c r="F10" s="3" t="s">
        <v>78</v>
      </c>
      <c r="G10" s="4">
        <v>21000</v>
      </c>
      <c r="H10" s="5">
        <f>Table13[[#This Row],[วงเงินที่จะซื้อหรือจ้าง (บาท)]]</f>
        <v>21000</v>
      </c>
      <c r="I10" s="6" t="s">
        <v>12</v>
      </c>
      <c r="J10" s="2" t="s">
        <v>26</v>
      </c>
      <c r="K10" s="4">
        <f>Table13[[#This Row],[วงเงินที่จะซื้อหรือจ้าง (บาท)]]</f>
        <v>21000</v>
      </c>
      <c r="L10" s="2" t="str">
        <f>Table13[[#This Row],[รายชื่อผู้เสนอราคา]]</f>
        <v>นายวีรยุทธ คุชิตา</v>
      </c>
      <c r="M10" s="7">
        <f>Table13[[#This Row],[ราคาที่เสนอ]]</f>
        <v>21000</v>
      </c>
      <c r="N10" s="7" t="s">
        <v>79</v>
      </c>
      <c r="O10" s="11">
        <v>243979</v>
      </c>
      <c r="P10" s="9" t="s">
        <v>35</v>
      </c>
      <c r="Q10" s="9"/>
    </row>
    <row r="11" spans="1:17" ht="123">
      <c r="A11" s="1">
        <v>10</v>
      </c>
      <c r="B11" s="2">
        <v>2568</v>
      </c>
      <c r="C11" s="2" t="s">
        <v>9</v>
      </c>
      <c r="D11" s="2" t="s">
        <v>10</v>
      </c>
      <c r="E11" s="2" t="s">
        <v>11</v>
      </c>
      <c r="F11" s="3" t="s">
        <v>80</v>
      </c>
      <c r="G11" s="4">
        <v>18000</v>
      </c>
      <c r="H11" s="5">
        <f>Table13[[#This Row],[วงเงินที่จะซื้อหรือจ้าง (บาท)]]</f>
        <v>18000</v>
      </c>
      <c r="I11" s="6" t="s">
        <v>12</v>
      </c>
      <c r="J11" s="2" t="s">
        <v>81</v>
      </c>
      <c r="K11" s="4">
        <f>Table13[[#This Row],[วงเงินที่จะซื้อหรือจ้าง (บาท)]]</f>
        <v>18000</v>
      </c>
      <c r="L11" s="2" t="str">
        <f>Table13[[#This Row],[รายชื่อผู้เสนอราคา]]</f>
        <v>นางสาวจันทรา จารัตน์</v>
      </c>
      <c r="M11" s="7">
        <f>Table13[[#This Row],[ราคาที่เสนอ]]</f>
        <v>18000</v>
      </c>
      <c r="N11" s="7" t="s">
        <v>82</v>
      </c>
      <c r="O11" s="11">
        <v>243979</v>
      </c>
      <c r="P11" s="9" t="s">
        <v>35</v>
      </c>
      <c r="Q11" s="9"/>
    </row>
    <row r="12" spans="1:17" ht="123">
      <c r="A12" s="1">
        <v>11</v>
      </c>
      <c r="B12" s="2">
        <v>2568</v>
      </c>
      <c r="C12" s="2" t="s">
        <v>9</v>
      </c>
      <c r="D12" s="2" t="s">
        <v>10</v>
      </c>
      <c r="E12" s="2" t="s">
        <v>11</v>
      </c>
      <c r="F12" s="3" t="s">
        <v>83</v>
      </c>
      <c r="G12" s="4">
        <v>18000</v>
      </c>
      <c r="H12" s="5">
        <f>Table13[[#This Row],[วงเงินที่จะซื้อหรือจ้าง (บาท)]]</f>
        <v>18000</v>
      </c>
      <c r="I12" s="6" t="s">
        <v>12</v>
      </c>
      <c r="J12" s="2" t="s">
        <v>20</v>
      </c>
      <c r="K12" s="4">
        <f>Table13[[#This Row],[วงเงินที่จะซื้อหรือจ้าง (บาท)]]</f>
        <v>18000</v>
      </c>
      <c r="L12" s="2" t="str">
        <f>Table13[[#This Row],[รายชื่อผู้เสนอราคา]]</f>
        <v>นางไอ ทองทา</v>
      </c>
      <c r="M12" s="7">
        <f>Table13[[#This Row],[ราคาที่เสนอ]]</f>
        <v>18000</v>
      </c>
      <c r="N12" s="7" t="s">
        <v>84</v>
      </c>
      <c r="O12" s="11">
        <v>243979</v>
      </c>
      <c r="P12" s="9" t="s">
        <v>35</v>
      </c>
      <c r="Q12" s="9"/>
    </row>
    <row r="13" spans="1:17" ht="123">
      <c r="A13" s="1">
        <v>12</v>
      </c>
      <c r="B13" s="2">
        <v>2568</v>
      </c>
      <c r="C13" s="2" t="s">
        <v>9</v>
      </c>
      <c r="D13" s="2" t="s">
        <v>10</v>
      </c>
      <c r="E13" s="2" t="s">
        <v>11</v>
      </c>
      <c r="F13" s="3" t="s">
        <v>85</v>
      </c>
      <c r="G13" s="4">
        <v>27000</v>
      </c>
      <c r="H13" s="5">
        <f>Table13[[#This Row],[วงเงินที่จะซื้อหรือจ้าง (บาท)]]</f>
        <v>27000</v>
      </c>
      <c r="I13" s="6" t="s">
        <v>12</v>
      </c>
      <c r="J13" s="2" t="s">
        <v>14</v>
      </c>
      <c r="K13" s="4">
        <f>Table13[[#This Row],[วงเงินที่จะซื้อหรือจ้าง (บาท)]]</f>
        <v>27000</v>
      </c>
      <c r="L13" s="2" t="str">
        <f>Table13[[#This Row],[รายชื่อผู้เสนอราคา]]</f>
        <v>นายศรัณ สาทิพจันทร์</v>
      </c>
      <c r="M13" s="7">
        <f>Table13[[#This Row],[ราคาที่เสนอ]]</f>
        <v>27000</v>
      </c>
      <c r="N13" s="7" t="s">
        <v>86</v>
      </c>
      <c r="O13" s="11">
        <v>243979</v>
      </c>
      <c r="P13" s="9" t="s">
        <v>35</v>
      </c>
      <c r="Q13" s="9"/>
    </row>
    <row r="14" spans="1:17" ht="123">
      <c r="A14" s="1">
        <v>13</v>
      </c>
      <c r="B14" s="2">
        <v>2568</v>
      </c>
      <c r="C14" s="2" t="s">
        <v>9</v>
      </c>
      <c r="D14" s="2" t="s">
        <v>10</v>
      </c>
      <c r="E14" s="2" t="s">
        <v>11</v>
      </c>
      <c r="F14" s="3" t="s">
        <v>87</v>
      </c>
      <c r="G14" s="4">
        <v>24000</v>
      </c>
      <c r="H14" s="5">
        <f>Table13[[#This Row],[วงเงินที่จะซื้อหรือจ้าง (บาท)]]</f>
        <v>24000</v>
      </c>
      <c r="I14" s="6" t="s">
        <v>12</v>
      </c>
      <c r="J14" s="2" t="s">
        <v>15</v>
      </c>
      <c r="K14" s="4">
        <f>Table13[[#This Row],[วงเงินที่จะซื้อหรือจ้าง (บาท)]]</f>
        <v>24000</v>
      </c>
      <c r="L14" s="2" t="str">
        <f>Table13[[#This Row],[รายชื่อผู้เสนอราคา]]</f>
        <v>นายนันทวัฒน์ ทองทา</v>
      </c>
      <c r="M14" s="7">
        <f>Table13[[#This Row],[ราคาที่เสนอ]]</f>
        <v>24000</v>
      </c>
      <c r="N14" s="7" t="s">
        <v>88</v>
      </c>
      <c r="O14" s="11">
        <v>243979</v>
      </c>
      <c r="P14" s="9" t="s">
        <v>35</v>
      </c>
      <c r="Q14" s="9"/>
    </row>
    <row r="15" spans="1:17" ht="123">
      <c r="A15" s="1">
        <v>14</v>
      </c>
      <c r="B15" s="2">
        <v>2568</v>
      </c>
      <c r="C15" s="2" t="s">
        <v>9</v>
      </c>
      <c r="D15" s="2" t="s">
        <v>10</v>
      </c>
      <c r="E15" s="2" t="s">
        <v>11</v>
      </c>
      <c r="F15" s="3" t="s">
        <v>89</v>
      </c>
      <c r="G15" s="4">
        <v>24000</v>
      </c>
      <c r="H15" s="5">
        <f>Table13[[#This Row],[วงเงินที่จะซื้อหรือจ้าง (บาท)]]</f>
        <v>24000</v>
      </c>
      <c r="I15" s="6" t="s">
        <v>12</v>
      </c>
      <c r="J15" s="2" t="s">
        <v>16</v>
      </c>
      <c r="K15" s="4">
        <f>Table13[[#This Row],[วงเงินที่จะซื้อหรือจ้าง (บาท)]]</f>
        <v>24000</v>
      </c>
      <c r="L15" s="2" t="str">
        <f>Table13[[#This Row],[รายชื่อผู้เสนอราคา]]</f>
        <v>นายวัชรินทร์ พางาม</v>
      </c>
      <c r="M15" s="7">
        <f>Table13[[#This Row],[ราคาที่เสนอ]]</f>
        <v>24000</v>
      </c>
      <c r="N15" s="7" t="s">
        <v>90</v>
      </c>
      <c r="O15" s="11">
        <v>243979</v>
      </c>
      <c r="P15" s="9" t="s">
        <v>35</v>
      </c>
      <c r="Q15" s="9"/>
    </row>
    <row r="16" spans="1:17" ht="123">
      <c r="A16" s="1">
        <v>15</v>
      </c>
      <c r="B16" s="2">
        <v>2568</v>
      </c>
      <c r="C16" s="2" t="s">
        <v>9</v>
      </c>
      <c r="D16" s="2" t="s">
        <v>10</v>
      </c>
      <c r="E16" s="2" t="s">
        <v>11</v>
      </c>
      <c r="F16" s="3" t="s">
        <v>91</v>
      </c>
      <c r="G16" s="4">
        <v>21000</v>
      </c>
      <c r="H16" s="5">
        <f>Table13[[#This Row],[วงเงินที่จะซื้อหรือจ้าง (บาท)]]</f>
        <v>21000</v>
      </c>
      <c r="I16" s="6" t="s">
        <v>12</v>
      </c>
      <c r="J16" s="2" t="s">
        <v>92</v>
      </c>
      <c r="K16" s="4">
        <f>Table13[[#This Row],[วงเงินที่จะซื้อหรือจ้าง (บาท)]]</f>
        <v>21000</v>
      </c>
      <c r="L16" s="2" t="str">
        <f>Table13[[#This Row],[รายชื่อผู้เสนอราคา]]</f>
        <v>นายสาโรจน์ จินพละ</v>
      </c>
      <c r="M16" s="7">
        <f>Table13[[#This Row],[ราคาที่เสนอ]]</f>
        <v>21000</v>
      </c>
      <c r="N16" s="7" t="s">
        <v>93</v>
      </c>
      <c r="O16" s="11">
        <v>243979</v>
      </c>
      <c r="P16" s="9" t="s">
        <v>35</v>
      </c>
      <c r="Q16" s="9"/>
    </row>
    <row r="17" spans="6:17" hidden="1">
      <c r="F17" s="3"/>
      <c r="G17" s="4"/>
      <c r="H17" s="5"/>
      <c r="I17" s="6"/>
      <c r="K17" s="4"/>
      <c r="M17" s="7"/>
      <c r="N17" s="7"/>
      <c r="P17" s="9"/>
      <c r="Q17" s="9"/>
    </row>
    <row r="18" spans="6:17" hidden="1">
      <c r="F18" s="3"/>
      <c r="G18" s="4"/>
      <c r="H18" s="5"/>
      <c r="I18" s="6"/>
      <c r="K18" s="4"/>
      <c r="M18" s="7"/>
      <c r="N18" s="7"/>
      <c r="P18" s="9"/>
      <c r="Q18" s="9"/>
    </row>
    <row r="19" spans="6:17" hidden="1">
      <c r="F19" s="3"/>
      <c r="G19" s="4"/>
      <c r="H19" s="5"/>
      <c r="I19" s="6"/>
      <c r="K19" s="4"/>
      <c r="M19" s="7"/>
      <c r="N19" s="7"/>
      <c r="P19" s="9"/>
      <c r="Q19" s="9"/>
    </row>
    <row r="20" spans="6:17" hidden="1">
      <c r="F20" s="3"/>
      <c r="G20" s="4"/>
      <c r="H20" s="5"/>
      <c r="I20" s="6"/>
      <c r="K20" s="4"/>
      <c r="M20" s="7"/>
      <c r="N20" s="7"/>
      <c r="P20" s="9"/>
      <c r="Q20" s="9"/>
    </row>
    <row r="21" spans="6:17" hidden="1">
      <c r="F21" s="3"/>
      <c r="G21" s="4"/>
      <c r="H21" s="5"/>
      <c r="I21" s="6"/>
      <c r="K21" s="4"/>
      <c r="M21" s="7"/>
      <c r="N21" s="7"/>
      <c r="P21" s="9"/>
      <c r="Q21" s="9"/>
    </row>
    <row r="22" spans="6:17" hidden="1">
      <c r="F22" s="3"/>
      <c r="G22" s="4"/>
      <c r="H22" s="5"/>
      <c r="I22" s="6"/>
      <c r="K22" s="4"/>
      <c r="M22" s="7"/>
      <c r="N22" s="7"/>
      <c r="P22" s="9"/>
      <c r="Q22" s="9"/>
    </row>
  </sheetData>
  <dataValidations count="1">
    <dataValidation type="list" allowBlank="1" showInputMessage="1" showErrorMessage="1" sqref="I2:I22" xr:uid="{86F57FEA-FA49-4AE0-8FCE-1205C150C9E4}">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colBreaks count="1" manualBreakCount="1">
    <brk id="18" max="1048575"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D16EB-C175-4FB1-A928-DA4782D2B4FE}">
  <dimension ref="A1:P12"/>
  <sheetViews>
    <sheetView view="pageBreakPreview" topLeftCell="D4" zoomScale="60" zoomScaleNormal="100" workbookViewId="0">
      <selection activeCell="Q5" sqref="Q5"/>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6.8867187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123">
      <c r="A2" s="1">
        <v>1</v>
      </c>
      <c r="B2" s="2">
        <v>2568</v>
      </c>
      <c r="C2" s="2" t="s">
        <v>9</v>
      </c>
      <c r="D2" s="2" t="s">
        <v>10</v>
      </c>
      <c r="E2" s="2" t="s">
        <v>11</v>
      </c>
      <c r="F2" s="3" t="s">
        <v>65</v>
      </c>
      <c r="G2" s="4">
        <v>27000</v>
      </c>
      <c r="H2" s="5">
        <f>Table136[[#This Row],[วงเงินที่จะซื้อหรือจ้าง (บาท)]]</f>
        <v>27000</v>
      </c>
      <c r="I2" s="6" t="s">
        <v>12</v>
      </c>
      <c r="J2" s="2" t="s">
        <v>23</v>
      </c>
      <c r="K2" s="4">
        <f>Table136[[#This Row],[วงเงินที่จะซื้อหรือจ้าง (บาท)]]</f>
        <v>27000</v>
      </c>
      <c r="L2" s="2" t="str">
        <f>Table136[[#This Row],[รายชื่อผู้เสนอราคา]]</f>
        <v>นายเอกณรงค์ บึงแก้ว</v>
      </c>
      <c r="M2" s="7">
        <f>Table136[[#This Row],[ราคาที่เสนอ]]</f>
        <v>27000</v>
      </c>
      <c r="N2" s="7" t="s">
        <v>66</v>
      </c>
      <c r="O2" s="11">
        <v>243985</v>
      </c>
      <c r="P2" s="9" t="s">
        <v>35</v>
      </c>
    </row>
    <row r="3" spans="1:16" ht="123">
      <c r="A3" s="1">
        <v>2</v>
      </c>
      <c r="B3" s="2">
        <v>2568</v>
      </c>
      <c r="C3" s="2" t="s">
        <v>9</v>
      </c>
      <c r="D3" s="2" t="s">
        <v>10</v>
      </c>
      <c r="E3" s="2" t="s">
        <v>11</v>
      </c>
      <c r="F3" s="3" t="s">
        <v>65</v>
      </c>
      <c r="G3" s="4">
        <v>27000</v>
      </c>
      <c r="H3" s="5">
        <f>Table136[[#This Row],[วงเงินที่จะซื้อหรือจ้าง (บาท)]]</f>
        <v>27000</v>
      </c>
      <c r="I3" s="6" t="s">
        <v>12</v>
      </c>
      <c r="J3" s="2" t="s">
        <v>19</v>
      </c>
      <c r="K3" s="4">
        <f>Table136[[#This Row],[วงเงินที่จะซื้อหรือจ้าง (บาท)]]</f>
        <v>27000</v>
      </c>
      <c r="L3" s="2" t="str">
        <f>Table136[[#This Row],[รายชื่อผู้เสนอราคา]]</f>
        <v>นายมณี สาทิพจันทร์</v>
      </c>
      <c r="M3" s="7">
        <f>Table136[[#This Row],[ราคาที่เสนอ]]</f>
        <v>27000</v>
      </c>
      <c r="N3" s="7" t="s">
        <v>67</v>
      </c>
      <c r="O3" s="11">
        <v>243985</v>
      </c>
      <c r="P3" s="9" t="s">
        <v>35</v>
      </c>
    </row>
    <row r="4" spans="1:16" ht="49.2">
      <c r="A4" s="1">
        <v>3</v>
      </c>
      <c r="B4" s="2">
        <v>2568</v>
      </c>
      <c r="C4" s="2" t="s">
        <v>9</v>
      </c>
      <c r="D4" s="2" t="s">
        <v>10</v>
      </c>
      <c r="E4" s="2" t="s">
        <v>11</v>
      </c>
      <c r="F4" s="3" t="s">
        <v>145</v>
      </c>
      <c r="G4" s="4">
        <v>20000</v>
      </c>
      <c r="H4" s="5">
        <f>Table136[[#This Row],[วงเงินที่จะซื้อหรือจ้าง (บาท)]]</f>
        <v>20000</v>
      </c>
      <c r="I4" s="6" t="s">
        <v>12</v>
      </c>
      <c r="J4" s="2" t="s">
        <v>94</v>
      </c>
      <c r="K4" s="4">
        <f>Table136[[#This Row],[วงเงินที่จะซื้อหรือจ้าง (บาท)]]</f>
        <v>20000</v>
      </c>
      <c r="L4" s="2" t="str">
        <f>Table136[[#This Row],[รายชื่อผู้เสนอราคา]]</f>
        <v>บริษัท เอเอส ซิสเต็ม จำกัด</v>
      </c>
      <c r="M4" s="7">
        <f>Table136[[#This Row],[ราคาที่เสนอ]]</f>
        <v>20000</v>
      </c>
      <c r="N4" s="7" t="s">
        <v>95</v>
      </c>
      <c r="O4" s="8">
        <v>243990</v>
      </c>
      <c r="P4" s="9" t="s">
        <v>35</v>
      </c>
    </row>
    <row r="5" spans="1:16" ht="98.4">
      <c r="A5" s="1">
        <v>4</v>
      </c>
      <c r="B5" s="2">
        <v>2568</v>
      </c>
      <c r="C5" s="2" t="s">
        <v>9</v>
      </c>
      <c r="D5" s="2" t="s">
        <v>10</v>
      </c>
      <c r="E5" s="2" t="s">
        <v>11</v>
      </c>
      <c r="F5" s="3" t="s">
        <v>144</v>
      </c>
      <c r="G5" s="4">
        <v>92000</v>
      </c>
      <c r="H5" s="5">
        <v>82200.899999999994</v>
      </c>
      <c r="I5" s="6" t="s">
        <v>12</v>
      </c>
      <c r="J5" s="2" t="s">
        <v>18</v>
      </c>
      <c r="K5" s="4">
        <v>82000</v>
      </c>
      <c r="L5" s="2" t="str">
        <f>Table136[[#This Row],[รายชื่อผู้เสนอราคา]]</f>
        <v>นายทองสา สาทิพจันทร์</v>
      </c>
      <c r="M5" s="7">
        <f>Table136[[#This Row],[ราคาที่เสนอ]]</f>
        <v>82000</v>
      </c>
      <c r="N5" s="7" t="s">
        <v>96</v>
      </c>
      <c r="O5" s="11">
        <v>243990</v>
      </c>
      <c r="P5" s="9" t="s">
        <v>35</v>
      </c>
    </row>
    <row r="6" spans="1:16" ht="98.4">
      <c r="A6" s="1">
        <v>5</v>
      </c>
      <c r="B6" s="2">
        <v>2568</v>
      </c>
      <c r="C6" s="2" t="s">
        <v>9</v>
      </c>
      <c r="D6" s="2" t="s">
        <v>10</v>
      </c>
      <c r="E6" s="2" t="s">
        <v>11</v>
      </c>
      <c r="F6" s="3" t="s">
        <v>97</v>
      </c>
      <c r="G6" s="4">
        <v>16838.75</v>
      </c>
      <c r="H6" s="5">
        <f>Table136[[#This Row],[วงเงินที่จะซื้อหรือจ้าง (บาท)]]</f>
        <v>16838.75</v>
      </c>
      <c r="I6" s="6" t="s">
        <v>12</v>
      </c>
      <c r="J6" s="2" t="s">
        <v>98</v>
      </c>
      <c r="K6" s="4">
        <f>Table136[[#This Row],[วงเงินที่จะซื้อหรือจ้าง (บาท)]]</f>
        <v>16838.75</v>
      </c>
      <c r="L6" s="2" t="str">
        <f>Table136[[#This Row],[รายชื่อผู้เสนอราคา]]</f>
        <v>นางสาวมาลัย แอ่งสุข</v>
      </c>
      <c r="M6" s="7">
        <f>Table136[[#This Row],[ราคาที่เสนอ]]</f>
        <v>16838.75</v>
      </c>
      <c r="N6" s="7" t="s">
        <v>99</v>
      </c>
      <c r="O6" s="11">
        <v>243990</v>
      </c>
      <c r="P6" s="9" t="s">
        <v>35</v>
      </c>
    </row>
    <row r="7" spans="1:16" ht="73.8">
      <c r="A7" s="1">
        <v>6</v>
      </c>
      <c r="B7" s="2">
        <v>2568</v>
      </c>
      <c r="C7" s="2" t="s">
        <v>9</v>
      </c>
      <c r="D7" s="2" t="s">
        <v>10</v>
      </c>
      <c r="E7" s="2" t="s">
        <v>11</v>
      </c>
      <c r="F7" s="3" t="s">
        <v>100</v>
      </c>
      <c r="G7" s="4">
        <v>44557</v>
      </c>
      <c r="H7" s="5">
        <f>Table136[[#This Row],[วงเงินที่จะซื้อหรือจ้าง (บาท)]]</f>
        <v>44557</v>
      </c>
      <c r="I7" s="6" t="s">
        <v>12</v>
      </c>
      <c r="J7" s="2" t="s">
        <v>101</v>
      </c>
      <c r="K7" s="4">
        <f>Table136[[#This Row],[วงเงินที่จะซื้อหรือจ้าง (บาท)]]</f>
        <v>44557</v>
      </c>
      <c r="L7" s="2" t="str">
        <f>Table136[[#This Row],[รายชื่อผู้เสนอราคา]]</f>
        <v>เสียงไพศาล</v>
      </c>
      <c r="M7" s="7">
        <f>Table136[[#This Row],[ราคาที่เสนอ]]</f>
        <v>44557</v>
      </c>
      <c r="N7" s="7" t="s">
        <v>102</v>
      </c>
      <c r="O7" s="11">
        <v>243996</v>
      </c>
      <c r="P7" s="9" t="s">
        <v>35</v>
      </c>
    </row>
    <row r="8" spans="1:16" ht="73.8">
      <c r="A8" s="1">
        <v>7</v>
      </c>
      <c r="B8" s="2">
        <v>2568</v>
      </c>
      <c r="C8" s="2" t="s">
        <v>9</v>
      </c>
      <c r="D8" s="2" t="s">
        <v>10</v>
      </c>
      <c r="E8" s="2" t="s">
        <v>11</v>
      </c>
      <c r="F8" s="3" t="s">
        <v>103</v>
      </c>
      <c r="G8" s="4">
        <v>231000</v>
      </c>
      <c r="H8" s="5">
        <f>Table136[[#This Row],[วงเงินที่จะซื้อหรือจ้าง (บาท)]]</f>
        <v>231000</v>
      </c>
      <c r="I8" s="6" t="s">
        <v>12</v>
      </c>
      <c r="J8" s="2" t="s">
        <v>18</v>
      </c>
      <c r="K8" s="4">
        <v>228000</v>
      </c>
      <c r="L8" s="2" t="str">
        <f>Table136[[#This Row],[รายชื่อผู้เสนอราคา]]</f>
        <v>นายทองสา สาทิพจันทร์</v>
      </c>
      <c r="M8" s="7">
        <f>Table136[[#This Row],[ราคาที่เสนอ]]</f>
        <v>228000</v>
      </c>
      <c r="N8" s="7" t="s">
        <v>104</v>
      </c>
      <c r="O8" s="11">
        <v>243997</v>
      </c>
      <c r="P8" s="9" t="s">
        <v>35</v>
      </c>
    </row>
    <row r="9" spans="1:16" ht="49.2">
      <c r="A9" s="1">
        <v>8</v>
      </c>
      <c r="B9" s="2">
        <v>2568</v>
      </c>
      <c r="C9" s="2" t="s">
        <v>9</v>
      </c>
      <c r="D9" s="2" t="s">
        <v>10</v>
      </c>
      <c r="E9" s="2" t="s">
        <v>11</v>
      </c>
      <c r="F9" s="3" t="s">
        <v>105</v>
      </c>
      <c r="G9" s="4">
        <v>38000</v>
      </c>
      <c r="H9" s="5">
        <f>Table136[[#This Row],[วงเงินที่จะซื้อหรือจ้าง (บาท)]]</f>
        <v>38000</v>
      </c>
      <c r="I9" s="6" t="s">
        <v>12</v>
      </c>
      <c r="J9" s="2" t="s">
        <v>106</v>
      </c>
      <c r="K9" s="4">
        <v>32000</v>
      </c>
      <c r="L9" s="2" t="str">
        <f>Table136[[#This Row],[รายชื่อผู้เสนอราคา]]</f>
        <v>มารุ่งเรือง</v>
      </c>
      <c r="M9" s="7">
        <f>Table136[[#This Row],[ราคาที่เสนอ]]</f>
        <v>32000</v>
      </c>
      <c r="N9" s="7" t="s">
        <v>107</v>
      </c>
      <c r="O9" s="11">
        <v>244011</v>
      </c>
      <c r="P9" s="9" t="s">
        <v>35</v>
      </c>
    </row>
    <row r="10" spans="1:16" ht="49.2">
      <c r="A10" s="1">
        <v>9</v>
      </c>
      <c r="B10" s="2">
        <v>2568</v>
      </c>
      <c r="C10" s="2" t="s">
        <v>9</v>
      </c>
      <c r="D10" s="2" t="s">
        <v>10</v>
      </c>
      <c r="E10" s="2" t="s">
        <v>11</v>
      </c>
      <c r="F10" s="3" t="s">
        <v>143</v>
      </c>
      <c r="G10" s="4">
        <v>27800</v>
      </c>
      <c r="H10" s="5">
        <f>Table136[[#This Row],[วงเงินที่จะซื้อหรือจ้าง (บาท)]]</f>
        <v>27800</v>
      </c>
      <c r="I10" s="6" t="s">
        <v>12</v>
      </c>
      <c r="J10" s="2" t="s">
        <v>108</v>
      </c>
      <c r="K10" s="4">
        <f>Table136[[#This Row],[วงเงินที่จะซื้อหรือจ้าง (บาท)]]</f>
        <v>27800</v>
      </c>
      <c r="L10" s="2" t="s">
        <v>108</v>
      </c>
      <c r="M10" s="7">
        <f>Table136[[#This Row],[ราคาที่เสนอ]]</f>
        <v>27800</v>
      </c>
      <c r="N10" s="7" t="s">
        <v>109</v>
      </c>
      <c r="O10" s="11">
        <v>244012</v>
      </c>
      <c r="P10" s="9" t="s">
        <v>35</v>
      </c>
    </row>
    <row r="11" spans="1:16" ht="98.4">
      <c r="A11" s="1">
        <v>10</v>
      </c>
      <c r="B11" s="2">
        <v>2568</v>
      </c>
      <c r="C11" s="2" t="s">
        <v>9</v>
      </c>
      <c r="D11" s="2" t="s">
        <v>10</v>
      </c>
      <c r="E11" s="2" t="s">
        <v>11</v>
      </c>
      <c r="F11" s="3" t="s">
        <v>142</v>
      </c>
      <c r="G11" s="4">
        <v>26400</v>
      </c>
      <c r="H11" s="5">
        <f>Table136[[#This Row],[วงเงินที่จะซื้อหรือจ้าง (บาท)]]</f>
        <v>26400</v>
      </c>
      <c r="I11" s="6" t="s">
        <v>12</v>
      </c>
      <c r="J11" s="2" t="s">
        <v>110</v>
      </c>
      <c r="K11" s="4">
        <f>Table136[[#This Row],[วงเงินที่จะซื้อหรือจ้าง (บาท)]]</f>
        <v>26400</v>
      </c>
      <c r="L11" s="2" t="str">
        <f>Table136[[#This Row],[รายชื่อผู้เสนอราคา]]</f>
        <v>ห้างหุ้นส่วนจำกัด แอดวานซ์โซลูชั่นโอเอ</v>
      </c>
      <c r="M11" s="7">
        <f>Table136[[#This Row],[ราคาที่เสนอ]]</f>
        <v>26400</v>
      </c>
      <c r="N11" s="27" t="s">
        <v>111</v>
      </c>
      <c r="O11" s="11">
        <v>244014</v>
      </c>
      <c r="P11" s="9" t="s">
        <v>35</v>
      </c>
    </row>
    <row r="12" spans="1:16" ht="123">
      <c r="A12" s="1">
        <v>11</v>
      </c>
      <c r="B12" s="2">
        <v>2568</v>
      </c>
      <c r="C12" s="2" t="s">
        <v>9</v>
      </c>
      <c r="D12" s="2" t="s">
        <v>10</v>
      </c>
      <c r="E12" s="2" t="s">
        <v>11</v>
      </c>
      <c r="F12" s="3" t="s">
        <v>112</v>
      </c>
      <c r="G12" s="4">
        <v>9982000</v>
      </c>
      <c r="H12" s="5">
        <f>Table136[[#This Row],[วงเงินที่จะซื้อหรือจ้าง (บาท)]]</f>
        <v>9982000</v>
      </c>
      <c r="I12" s="6" t="s">
        <v>28</v>
      </c>
      <c r="J12" s="15" t="s">
        <v>114</v>
      </c>
      <c r="K12" s="16" t="s">
        <v>115</v>
      </c>
      <c r="L12" s="17" t="s">
        <v>113</v>
      </c>
      <c r="M12" s="19">
        <v>9980390</v>
      </c>
      <c r="N12" s="19" t="s">
        <v>116</v>
      </c>
      <c r="O12" s="20">
        <v>244007</v>
      </c>
      <c r="P12" s="21" t="s">
        <v>117</v>
      </c>
    </row>
  </sheetData>
  <dataValidations count="1">
    <dataValidation type="list" allowBlank="1" showInputMessage="1" showErrorMessage="1" sqref="I2:I12" xr:uid="{AD1FADEB-9F7E-4817-8571-96C435CAE629}">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D9E5-E414-44AA-8E47-AEACA99E9C80}">
  <dimension ref="A1:P9"/>
  <sheetViews>
    <sheetView view="pageBreakPreview" zoomScale="60" zoomScaleNormal="100" workbookViewId="0">
      <selection activeCell="Q7" sqref="Q7"/>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6"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49.2">
      <c r="A2" s="1">
        <v>1</v>
      </c>
      <c r="B2" s="2">
        <v>2568</v>
      </c>
      <c r="C2" s="2" t="s">
        <v>9</v>
      </c>
      <c r="D2" s="2" t="s">
        <v>10</v>
      </c>
      <c r="E2" s="2" t="s">
        <v>11</v>
      </c>
      <c r="F2" s="3" t="s">
        <v>141</v>
      </c>
      <c r="G2" s="4">
        <v>2860</v>
      </c>
      <c r="H2" s="5">
        <f>Table1367[[#This Row],[วงเงินที่จะซื้อหรือจ้าง (บาท)]]</f>
        <v>2860</v>
      </c>
      <c r="I2" s="6" t="s">
        <v>12</v>
      </c>
      <c r="J2" s="2" t="s">
        <v>118</v>
      </c>
      <c r="K2" s="4">
        <f>Table1367[[#This Row],[วงเงินที่จะซื้อหรือจ้าง (บาท)]]</f>
        <v>2860</v>
      </c>
      <c r="L2" s="2" t="str">
        <f>Table1367[[#This Row],[รายชื่อผู้เสนอราคา]]</f>
        <v>หจก.โยพาณิชย์</v>
      </c>
      <c r="M2" s="7">
        <f>Table1367[[#This Row],[ราคาที่เสนอ]]</f>
        <v>2860</v>
      </c>
      <c r="N2" s="7" t="s">
        <v>119</v>
      </c>
      <c r="O2" s="11">
        <v>244035</v>
      </c>
      <c r="P2" s="9" t="s">
        <v>35</v>
      </c>
    </row>
    <row r="3" spans="1:16" ht="73.8">
      <c r="A3" s="1">
        <v>2</v>
      </c>
      <c r="B3" s="2">
        <v>2568</v>
      </c>
      <c r="C3" s="2" t="s">
        <v>9</v>
      </c>
      <c r="D3" s="2" t="s">
        <v>10</v>
      </c>
      <c r="E3" s="2" t="s">
        <v>11</v>
      </c>
      <c r="F3" s="3" t="s">
        <v>120</v>
      </c>
      <c r="G3" s="4">
        <v>1500</v>
      </c>
      <c r="H3" s="5">
        <f>Table1367[[#This Row],[วงเงินที่จะซื้อหรือจ้าง (บาท)]]</f>
        <v>1500</v>
      </c>
      <c r="I3" s="6" t="s">
        <v>12</v>
      </c>
      <c r="J3" s="2" t="s">
        <v>121</v>
      </c>
      <c r="K3" s="4">
        <f>Table1367[[#This Row],[วงเงินที่จะซื้อหรือจ้าง (บาท)]]</f>
        <v>1500</v>
      </c>
      <c r="L3" s="2" t="str">
        <f>Table1367[[#This Row],[รายชื่อผู้เสนอราคา]]</f>
        <v>อู่เชน เซอร์วิส</v>
      </c>
      <c r="M3" s="7">
        <f>Table1367[[#This Row],[ราคาที่เสนอ]]</f>
        <v>1500</v>
      </c>
      <c r="N3" s="7" t="s">
        <v>66</v>
      </c>
      <c r="O3" s="11">
        <v>244035</v>
      </c>
      <c r="P3" s="9" t="s">
        <v>35</v>
      </c>
    </row>
    <row r="4" spans="1:16" ht="123">
      <c r="A4" s="1">
        <v>3</v>
      </c>
      <c r="B4" s="2">
        <v>2568</v>
      </c>
      <c r="C4" s="2" t="s">
        <v>9</v>
      </c>
      <c r="D4" s="2" t="s">
        <v>10</v>
      </c>
      <c r="E4" s="2" t="s">
        <v>11</v>
      </c>
      <c r="F4" s="3" t="s">
        <v>122</v>
      </c>
      <c r="G4" s="4">
        <v>499000</v>
      </c>
      <c r="H4" s="5">
        <v>588345.63</v>
      </c>
      <c r="I4" s="6" t="s">
        <v>12</v>
      </c>
      <c r="J4" s="2" t="s">
        <v>123</v>
      </c>
      <c r="K4" s="4">
        <v>495000</v>
      </c>
      <c r="L4" s="2" t="str">
        <f>Table1367[[#This Row],[รายชื่อผู้เสนอราคา]]</f>
        <v>สนิท คำผาย</v>
      </c>
      <c r="M4" s="7">
        <f>Table1367[[#This Row],[ราคาที่เสนอ]]</f>
        <v>495000</v>
      </c>
      <c r="N4" s="7" t="s">
        <v>124</v>
      </c>
      <c r="O4" s="11">
        <v>244035</v>
      </c>
      <c r="P4" s="9" t="s">
        <v>35</v>
      </c>
    </row>
    <row r="5" spans="1:16" ht="49.2">
      <c r="A5" s="1">
        <v>4</v>
      </c>
      <c r="B5" s="2">
        <v>2568</v>
      </c>
      <c r="C5" s="2" t="s">
        <v>9</v>
      </c>
      <c r="D5" s="2" t="s">
        <v>10</v>
      </c>
      <c r="E5" s="2" t="s">
        <v>11</v>
      </c>
      <c r="F5" s="3" t="s">
        <v>127</v>
      </c>
      <c r="G5" s="4">
        <v>9926</v>
      </c>
      <c r="H5" s="5">
        <f>Table1367[[#This Row],[วงเงินที่จะซื้อหรือจ้าง (บาท)]]</f>
        <v>9926</v>
      </c>
      <c r="I5" s="6" t="s">
        <v>12</v>
      </c>
      <c r="J5" s="2" t="s">
        <v>125</v>
      </c>
      <c r="K5" s="4">
        <f>Table1367[[#This Row],[วงเงินที่จะซื้อหรือจ้าง (บาท)]]</f>
        <v>9926</v>
      </c>
      <c r="L5" s="2" t="str">
        <f>Table1367[[#This Row],[รายชื่อผู้เสนอราคา]]</f>
        <v>ร้าน เสียงไพศาล</v>
      </c>
      <c r="M5" s="7">
        <f>Table1367[[#This Row],[ราคาที่เสนอ]]</f>
        <v>9926</v>
      </c>
      <c r="N5" s="7" t="s">
        <v>126</v>
      </c>
      <c r="O5" s="11">
        <v>244039</v>
      </c>
      <c r="P5" s="9" t="s">
        <v>35</v>
      </c>
    </row>
    <row r="6" spans="1:16" ht="73.8">
      <c r="A6" s="1">
        <v>5</v>
      </c>
      <c r="B6" s="2">
        <v>2568</v>
      </c>
      <c r="C6" s="2" t="s">
        <v>9</v>
      </c>
      <c r="D6" s="2" t="s">
        <v>10</v>
      </c>
      <c r="E6" s="2" t="s">
        <v>11</v>
      </c>
      <c r="F6" s="3" t="s">
        <v>128</v>
      </c>
      <c r="G6" s="4">
        <v>20000</v>
      </c>
      <c r="H6" s="5">
        <f>Table1367[[#This Row],[วงเงินที่จะซื้อหรือจ้าง (บาท)]]</f>
        <v>20000</v>
      </c>
      <c r="I6" s="6" t="s">
        <v>12</v>
      </c>
      <c r="J6" s="2" t="s">
        <v>125</v>
      </c>
      <c r="K6" s="4">
        <v>17350</v>
      </c>
      <c r="L6" s="2" t="str">
        <f>Table1367[[#This Row],[รายชื่อผู้เสนอราคา]]</f>
        <v>ร้าน เสียงไพศาล</v>
      </c>
      <c r="M6" s="7">
        <f>Table1367[[#This Row],[ราคาที่เสนอ]]</f>
        <v>17350</v>
      </c>
      <c r="N6" s="7" t="s">
        <v>129</v>
      </c>
      <c r="O6" s="11">
        <v>244039</v>
      </c>
      <c r="P6" s="9" t="s">
        <v>35</v>
      </c>
    </row>
    <row r="7" spans="1:16" ht="73.8">
      <c r="A7" s="1">
        <v>6</v>
      </c>
      <c r="B7" s="2">
        <v>2568</v>
      </c>
      <c r="C7" s="2" t="s">
        <v>9</v>
      </c>
      <c r="D7" s="2" t="s">
        <v>10</v>
      </c>
      <c r="E7" s="2" t="s">
        <v>11</v>
      </c>
      <c r="F7" s="3" t="s">
        <v>140</v>
      </c>
      <c r="G7" s="4">
        <v>18000</v>
      </c>
      <c r="H7" s="5">
        <f>Table1367[[#This Row],[วงเงินที่จะซื้อหรือจ้าง (บาท)]]</f>
        <v>18000</v>
      </c>
      <c r="I7" s="6" t="s">
        <v>12</v>
      </c>
      <c r="J7" s="2" t="s">
        <v>125</v>
      </c>
      <c r="K7" s="4">
        <v>15790</v>
      </c>
      <c r="L7" s="2" t="str">
        <f>Table1367[[#This Row],[รายชื่อผู้เสนอราคา]]</f>
        <v>ร้าน เสียงไพศาล</v>
      </c>
      <c r="M7" s="7">
        <f>Table1367[[#This Row],[ราคาที่เสนอ]]</f>
        <v>15790</v>
      </c>
      <c r="N7" s="7" t="s">
        <v>130</v>
      </c>
      <c r="O7" s="11">
        <v>244040</v>
      </c>
      <c r="P7" s="9" t="s">
        <v>35</v>
      </c>
    </row>
    <row r="8" spans="1:16" ht="73.8">
      <c r="A8" s="1">
        <v>7</v>
      </c>
      <c r="B8" s="2">
        <v>2568</v>
      </c>
      <c r="C8" s="2" t="s">
        <v>9</v>
      </c>
      <c r="D8" s="2" t="s">
        <v>10</v>
      </c>
      <c r="E8" s="2" t="s">
        <v>11</v>
      </c>
      <c r="F8" s="3" t="s">
        <v>139</v>
      </c>
      <c r="G8" s="4">
        <v>24000</v>
      </c>
      <c r="H8" s="5">
        <f>Table1367[[#This Row],[วงเงินที่จะซื้อหรือจ้าง (บาท)]]</f>
        <v>24000</v>
      </c>
      <c r="I8" s="6" t="s">
        <v>12</v>
      </c>
      <c r="J8" s="2" t="s">
        <v>131</v>
      </c>
      <c r="K8" s="4">
        <v>23000</v>
      </c>
      <c r="L8" s="2" t="s">
        <v>131</v>
      </c>
      <c r="M8" s="7">
        <f>Table1367[[#This Row],[ราคาที่เสนอ]]</f>
        <v>23000</v>
      </c>
      <c r="N8" s="7" t="s">
        <v>132</v>
      </c>
      <c r="O8" s="11">
        <v>244041</v>
      </c>
      <c r="P8" s="9" t="s">
        <v>35</v>
      </c>
    </row>
    <row r="9" spans="1:16" ht="73.8">
      <c r="A9" s="1">
        <v>8</v>
      </c>
      <c r="B9" s="2">
        <v>2568</v>
      </c>
      <c r="C9" s="2" t="s">
        <v>9</v>
      </c>
      <c r="D9" s="2" t="s">
        <v>10</v>
      </c>
      <c r="E9" s="2" t="s">
        <v>11</v>
      </c>
      <c r="F9" s="3" t="s">
        <v>138</v>
      </c>
      <c r="G9" s="4">
        <v>10000</v>
      </c>
      <c r="H9" s="5">
        <v>8500</v>
      </c>
      <c r="I9" s="6" t="s">
        <v>12</v>
      </c>
      <c r="J9" s="2" t="s">
        <v>131</v>
      </c>
      <c r="K9" s="4">
        <f>Table1367[[#This Row],[ราคากลาง (บาท)]]</f>
        <v>8500</v>
      </c>
      <c r="L9" s="2" t="str">
        <f>Table1367[[#This Row],[รายชื่อผู้เสนอราคา]]</f>
        <v>ห้างหุ้นส่วนจำกัด เน๊ต เฟอร์นิเจอร์</v>
      </c>
      <c r="M9" s="7">
        <f>Table1367[[#This Row],[ราคาที่เสนอ]]</f>
        <v>8500</v>
      </c>
      <c r="N9" s="7" t="s">
        <v>133</v>
      </c>
      <c r="O9" s="11">
        <v>244042</v>
      </c>
      <c r="P9" s="9" t="s">
        <v>35</v>
      </c>
    </row>
  </sheetData>
  <dataValidations count="1">
    <dataValidation type="list" allowBlank="1" showInputMessage="1" showErrorMessage="1" sqref="I2:I9" xr:uid="{9A317F9F-DF3A-4E54-A3F8-C1A8D175F8D4}">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051E-2A9C-4B1A-A268-2E906D8E2053}">
  <dimension ref="A1:P19"/>
  <sheetViews>
    <sheetView view="pageBreakPreview" zoomScale="60" zoomScaleNormal="100" workbookViewId="0">
      <selection activeCell="R5" sqref="R5"/>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6" style="2" customWidth="1"/>
    <col min="12" max="12" width="31.33203125" style="2" customWidth="1"/>
    <col min="13" max="13" width="26.44140625" style="2" customWidth="1"/>
    <col min="14" max="14" width="12" style="2" customWidth="1"/>
    <col min="15" max="15" width="15.109375" style="26" customWidth="1"/>
    <col min="16" max="16" width="36.8867187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49.2">
      <c r="A2" s="1">
        <v>1</v>
      </c>
      <c r="B2" s="2">
        <v>2568</v>
      </c>
      <c r="C2" s="2" t="s">
        <v>9</v>
      </c>
      <c r="D2" s="2" t="s">
        <v>10</v>
      </c>
      <c r="E2" s="2" t="s">
        <v>11</v>
      </c>
      <c r="F2" s="3" t="s">
        <v>137</v>
      </c>
      <c r="G2" s="4">
        <v>580</v>
      </c>
      <c r="H2" s="5">
        <f>Table13678[[#This Row],[วงเงินที่จะซื้อหรือจ้าง (บาท)]]</f>
        <v>580</v>
      </c>
      <c r="I2" s="6" t="s">
        <v>12</v>
      </c>
      <c r="J2" s="2" t="s">
        <v>475</v>
      </c>
      <c r="K2" s="4">
        <f>Table13678[[#This Row],[วงเงินที่จะซื้อหรือจ้าง (บาท)]]</f>
        <v>580</v>
      </c>
      <c r="L2" s="2" t="str">
        <f>Table13678[[#This Row],[รายชื่อผู้เสนอราคา]]</f>
        <v>ช่างเบ้น</v>
      </c>
      <c r="M2" s="7">
        <f>Table13678[[#This Row],[ราคาที่เสนอ]]</f>
        <v>580</v>
      </c>
      <c r="N2" s="7" t="s">
        <v>476</v>
      </c>
      <c r="O2" s="11">
        <v>244070</v>
      </c>
      <c r="P2" s="9" t="s">
        <v>35</v>
      </c>
    </row>
    <row r="3" spans="1:16" ht="49.2">
      <c r="A3" s="1">
        <v>2</v>
      </c>
      <c r="B3" s="2">
        <v>2568</v>
      </c>
      <c r="C3" s="2" t="s">
        <v>9</v>
      </c>
      <c r="D3" s="2" t="s">
        <v>10</v>
      </c>
      <c r="E3" s="2" t="s">
        <v>11</v>
      </c>
      <c r="F3" s="3" t="s">
        <v>146</v>
      </c>
      <c r="G3" s="4">
        <v>22055</v>
      </c>
      <c r="H3" s="5">
        <f>Table13678[[#This Row],[วงเงินที่จะซื้อหรือจ้าง (บาท)]]</f>
        <v>22055</v>
      </c>
      <c r="I3" s="6" t="s">
        <v>12</v>
      </c>
      <c r="J3" s="2" t="s">
        <v>106</v>
      </c>
      <c r="K3" s="4">
        <f>Table13678[[#This Row],[วงเงินที่จะซื้อหรือจ้าง (บาท)]]</f>
        <v>22055</v>
      </c>
      <c r="L3" s="2" t="str">
        <f>Table13678[[#This Row],[รายชื่อผู้เสนอราคา]]</f>
        <v>มารุ่งเรือง</v>
      </c>
      <c r="M3" s="7">
        <f>Table13678[[#This Row],[ราคาที่เสนอ]]</f>
        <v>22055</v>
      </c>
      <c r="N3" s="7" t="s">
        <v>147</v>
      </c>
      <c r="O3" s="11">
        <v>244070</v>
      </c>
      <c r="P3" s="9" t="s">
        <v>35</v>
      </c>
    </row>
    <row r="4" spans="1:16" ht="49.2">
      <c r="A4" s="1">
        <v>3</v>
      </c>
      <c r="B4" s="2">
        <v>2568</v>
      </c>
      <c r="C4" s="2" t="s">
        <v>9</v>
      </c>
      <c r="D4" s="2" t="s">
        <v>10</v>
      </c>
      <c r="E4" s="2" t="s">
        <v>11</v>
      </c>
      <c r="F4" s="3" t="s">
        <v>17</v>
      </c>
      <c r="G4" s="4">
        <v>12042.85</v>
      </c>
      <c r="H4" s="5">
        <f>Table13678[[#This Row],[วงเงินที่จะซื้อหรือจ้าง (บาท)]]</f>
        <v>12042.85</v>
      </c>
      <c r="I4" s="6" t="s">
        <v>12</v>
      </c>
      <c r="J4" s="2" t="s">
        <v>149</v>
      </c>
      <c r="K4" s="4">
        <f>Table13678[[#This Row],[วงเงินที่จะซื้อหรือจ้าง (บาท)]]</f>
        <v>12042.85</v>
      </c>
      <c r="L4" s="2" t="str">
        <f>Table13678[[#This Row],[รายชื่อผู้เสนอราคา]]</f>
        <v>บริษัท เจริญผลมอเตอร์เซลส์สุรินทร์ จำกัด</v>
      </c>
      <c r="M4" s="7">
        <f>Table13678[[#This Row],[ราคาที่เสนอ]]</f>
        <v>12042.85</v>
      </c>
      <c r="N4" s="7" t="s">
        <v>150</v>
      </c>
      <c r="O4" s="11">
        <v>244071</v>
      </c>
      <c r="P4" s="9" t="s">
        <v>35</v>
      </c>
    </row>
    <row r="5" spans="1:16" ht="49.2">
      <c r="A5" s="1">
        <v>4</v>
      </c>
      <c r="B5" s="2">
        <v>2568</v>
      </c>
      <c r="C5" s="2" t="s">
        <v>9</v>
      </c>
      <c r="D5" s="2" t="s">
        <v>10</v>
      </c>
      <c r="E5" s="2" t="s">
        <v>11</v>
      </c>
      <c r="F5" s="3" t="s">
        <v>151</v>
      </c>
      <c r="G5" s="4">
        <v>32835.089999999997</v>
      </c>
      <c r="H5" s="5">
        <f>Table13678[[#This Row],[วงเงินที่จะซื้อหรือจ้าง (บาท)]]</f>
        <v>32835.089999999997</v>
      </c>
      <c r="I5" s="6" t="s">
        <v>12</v>
      </c>
      <c r="J5" s="2" t="s">
        <v>149</v>
      </c>
      <c r="K5" s="4">
        <f>Table13678[[#This Row],[วงเงินที่จะซื้อหรือจ้าง (บาท)]]</f>
        <v>32835.089999999997</v>
      </c>
      <c r="L5" s="2" t="str">
        <f>Table13678[[#This Row],[รายชื่อผู้เสนอราคา]]</f>
        <v>บริษัท เจริญผลมอเตอร์เซลส์สุรินทร์ จำกัด</v>
      </c>
      <c r="M5" s="7">
        <f>Table13678[[#This Row],[ราคาที่เสนอ]]</f>
        <v>32835.089999999997</v>
      </c>
      <c r="N5" s="7" t="s">
        <v>152</v>
      </c>
      <c r="O5" s="11">
        <v>244074</v>
      </c>
      <c r="P5" s="9" t="s">
        <v>35</v>
      </c>
    </row>
    <row r="6" spans="1:16" ht="73.8">
      <c r="A6" s="1">
        <v>5</v>
      </c>
      <c r="B6" s="2">
        <v>2568</v>
      </c>
      <c r="C6" s="2" t="s">
        <v>9</v>
      </c>
      <c r="D6" s="2" t="s">
        <v>10</v>
      </c>
      <c r="E6" s="2" t="s">
        <v>11</v>
      </c>
      <c r="F6" s="3" t="s">
        <v>153</v>
      </c>
      <c r="G6" s="4">
        <v>6000</v>
      </c>
      <c r="H6" s="5">
        <f>Table13678[[#This Row],[วงเงินที่จะซื้อหรือจ้าง (บาท)]]</f>
        <v>6000</v>
      </c>
      <c r="I6" s="6" t="s">
        <v>12</v>
      </c>
      <c r="J6" s="2" t="s">
        <v>98</v>
      </c>
      <c r="K6" s="4">
        <f>Table13678[[#This Row],[วงเงินที่จะซื้อหรือจ้าง (บาท)]]</f>
        <v>6000</v>
      </c>
      <c r="L6" s="2" t="str">
        <f>Table13678[[#This Row],[รายชื่อผู้เสนอราคา]]</f>
        <v>นางสาวมาลัย แอ่งสุข</v>
      </c>
      <c r="M6" s="7">
        <f>Table13678[[#This Row],[ราคาที่เสนอ]]</f>
        <v>6000</v>
      </c>
      <c r="N6" s="7" t="s">
        <v>154</v>
      </c>
      <c r="O6" s="11">
        <v>244074</v>
      </c>
      <c r="P6" s="9" t="s">
        <v>35</v>
      </c>
    </row>
    <row r="7" spans="1:16" ht="98.4">
      <c r="A7" s="1">
        <v>6</v>
      </c>
      <c r="B7" s="2">
        <v>2568</v>
      </c>
      <c r="C7" s="2" t="s">
        <v>9</v>
      </c>
      <c r="D7" s="2" t="s">
        <v>10</v>
      </c>
      <c r="E7" s="2" t="s">
        <v>11</v>
      </c>
      <c r="F7" s="3" t="s">
        <v>155</v>
      </c>
      <c r="G7" s="4">
        <v>6000</v>
      </c>
      <c r="H7" s="5">
        <f>Table13678[[#This Row],[วงเงินที่จะซื้อหรือจ้าง (บาท)]]</f>
        <v>6000</v>
      </c>
      <c r="I7" s="6" t="s">
        <v>12</v>
      </c>
      <c r="J7" s="2" t="s">
        <v>20</v>
      </c>
      <c r="K7" s="4">
        <f>Table13678[[#This Row],[วงเงินที่จะซื้อหรือจ้าง (บาท)]]</f>
        <v>6000</v>
      </c>
      <c r="L7" s="2" t="str">
        <f>Table13678[[#This Row],[รายชื่อผู้เสนอราคา]]</f>
        <v>นางไอ ทองทา</v>
      </c>
      <c r="M7" s="7">
        <f>Table13678[[#This Row],[ราคาที่เสนอ]]</f>
        <v>6000</v>
      </c>
      <c r="N7" s="7" t="s">
        <v>156</v>
      </c>
      <c r="O7" s="11">
        <v>244074</v>
      </c>
      <c r="P7" s="9" t="s">
        <v>35</v>
      </c>
    </row>
    <row r="8" spans="1:16" ht="123">
      <c r="A8" s="1">
        <v>7</v>
      </c>
      <c r="B8" s="2">
        <v>2568</v>
      </c>
      <c r="C8" s="2" t="s">
        <v>9</v>
      </c>
      <c r="D8" s="2" t="s">
        <v>10</v>
      </c>
      <c r="E8" s="2" t="s">
        <v>11</v>
      </c>
      <c r="F8" s="3" t="s">
        <v>157</v>
      </c>
      <c r="G8" s="4">
        <v>9000</v>
      </c>
      <c r="H8" s="5">
        <f>Table13678[[#This Row],[วงเงินที่จะซื้อหรือจ้าง (บาท)]]</f>
        <v>9000</v>
      </c>
      <c r="I8" s="6" t="s">
        <v>12</v>
      </c>
      <c r="J8" s="2" t="s">
        <v>19</v>
      </c>
      <c r="K8" s="4">
        <f>Table13678[[#This Row],[วงเงินที่จะซื้อหรือจ้าง (บาท)]]</f>
        <v>9000</v>
      </c>
      <c r="L8" s="2" t="str">
        <f>Table13678[[#This Row],[รายชื่อผู้เสนอราคา]]</f>
        <v>นายมณี สาทิพจันทร์</v>
      </c>
      <c r="M8" s="7">
        <f>Table13678[[#This Row],[ราคาที่เสนอ]]</f>
        <v>9000</v>
      </c>
      <c r="N8" s="7" t="s">
        <v>158</v>
      </c>
      <c r="O8" s="11">
        <v>244074</v>
      </c>
      <c r="P8" s="9" t="s">
        <v>35</v>
      </c>
    </row>
    <row r="9" spans="1:16" ht="98.4">
      <c r="A9" s="1">
        <v>8</v>
      </c>
      <c r="B9" s="2">
        <v>2568</v>
      </c>
      <c r="C9" s="2" t="s">
        <v>9</v>
      </c>
      <c r="D9" s="2" t="s">
        <v>10</v>
      </c>
      <c r="E9" s="2" t="s">
        <v>11</v>
      </c>
      <c r="F9" s="3" t="s">
        <v>159</v>
      </c>
      <c r="G9" s="4">
        <v>9000</v>
      </c>
      <c r="H9" s="5">
        <f>Table13678[[#This Row],[วงเงินที่จะซื้อหรือจ้าง (บาท)]]</f>
        <v>9000</v>
      </c>
      <c r="I9" s="6" t="s">
        <v>12</v>
      </c>
      <c r="J9" s="2" t="s">
        <v>68</v>
      </c>
      <c r="K9" s="4">
        <f>Table13678[[#This Row],[วงเงินที่จะซื้อหรือจ้าง (บาท)]]</f>
        <v>9000</v>
      </c>
      <c r="L9" s="2" t="str">
        <f>Table13678[[#This Row],[รายชื่อผู้เสนอราคา]]</f>
        <v>นายสมศักดิ์ อาจชมภู</v>
      </c>
      <c r="M9" s="7">
        <f>Table13678[[#This Row],[ราคาที่เสนอ]]</f>
        <v>9000</v>
      </c>
      <c r="N9" s="7" t="s">
        <v>160</v>
      </c>
      <c r="O9" s="11">
        <v>244074</v>
      </c>
      <c r="P9" s="9" t="s">
        <v>35</v>
      </c>
    </row>
    <row r="10" spans="1:16" ht="98.4">
      <c r="A10" s="1">
        <v>9</v>
      </c>
      <c r="B10" s="2">
        <v>2568</v>
      </c>
      <c r="C10" s="2" t="s">
        <v>9</v>
      </c>
      <c r="D10" s="2" t="s">
        <v>10</v>
      </c>
      <c r="E10" s="2" t="s">
        <v>11</v>
      </c>
      <c r="F10" s="3" t="s">
        <v>161</v>
      </c>
      <c r="G10" s="4">
        <v>9000</v>
      </c>
      <c r="H10" s="5">
        <f>Table13678[[#This Row],[วงเงินที่จะซื้อหรือจ้าง (บาท)]]</f>
        <v>9000</v>
      </c>
      <c r="I10" s="6" t="s">
        <v>12</v>
      </c>
      <c r="J10" s="2" t="s">
        <v>13</v>
      </c>
      <c r="K10" s="4">
        <f>Table13678[[#This Row],[วงเงินที่จะซื้อหรือจ้าง (บาท)]]</f>
        <v>9000</v>
      </c>
      <c r="L10" s="2" t="str">
        <f>Table13678[[#This Row],[รายชื่อผู้เสนอราคา]]</f>
        <v>นายไพรบูลย์ คุชิตา</v>
      </c>
      <c r="M10" s="7">
        <f>Table13678[[#This Row],[ราคาที่เสนอ]]</f>
        <v>9000</v>
      </c>
      <c r="N10" s="7" t="s">
        <v>162</v>
      </c>
      <c r="O10" s="11">
        <v>244074</v>
      </c>
      <c r="P10" s="9" t="s">
        <v>35</v>
      </c>
    </row>
    <row r="11" spans="1:16" ht="98.4">
      <c r="A11" s="1">
        <v>10</v>
      </c>
      <c r="B11" s="2">
        <v>2568</v>
      </c>
      <c r="C11" s="2" t="s">
        <v>9</v>
      </c>
      <c r="D11" s="2" t="s">
        <v>10</v>
      </c>
      <c r="E11" s="2" t="s">
        <v>11</v>
      </c>
      <c r="F11" s="3" t="s">
        <v>163</v>
      </c>
      <c r="G11" s="4">
        <v>9000</v>
      </c>
      <c r="H11" s="5">
        <f>Table13678[[#This Row],[วงเงินที่จะซื้อหรือจ้าง (บาท)]]</f>
        <v>9000</v>
      </c>
      <c r="I11" s="6" t="s">
        <v>12</v>
      </c>
      <c r="J11" s="2" t="s">
        <v>14</v>
      </c>
      <c r="K11" s="4">
        <f>Table13678[[#This Row],[วงเงินที่จะซื้อหรือจ้าง (บาท)]]</f>
        <v>9000</v>
      </c>
      <c r="L11" s="2" t="str">
        <f>Table13678[[#This Row],[รายชื่อผู้เสนอราคา]]</f>
        <v>นายศรัณ สาทิพจันทร์</v>
      </c>
      <c r="M11" s="7">
        <f>Table13678[[#This Row],[ราคาที่เสนอ]]</f>
        <v>9000</v>
      </c>
      <c r="N11" s="7" t="s">
        <v>164</v>
      </c>
      <c r="O11" s="11">
        <v>244074</v>
      </c>
      <c r="P11" s="9" t="s">
        <v>35</v>
      </c>
    </row>
    <row r="12" spans="1:16" ht="123">
      <c r="A12" s="1">
        <v>11</v>
      </c>
      <c r="B12" s="2">
        <v>2568</v>
      </c>
      <c r="C12" s="2" t="s">
        <v>9</v>
      </c>
      <c r="D12" s="2" t="s">
        <v>10</v>
      </c>
      <c r="E12" s="2" t="s">
        <v>11</v>
      </c>
      <c r="F12" s="3" t="s">
        <v>134</v>
      </c>
      <c r="G12" s="4">
        <v>9000</v>
      </c>
      <c r="H12" s="5">
        <f>Table13678[[#This Row],[วงเงินที่จะซื้อหรือจ้าง (บาท)]]</f>
        <v>9000</v>
      </c>
      <c r="I12" s="6" t="s">
        <v>12</v>
      </c>
      <c r="J12" s="2" t="s">
        <v>23</v>
      </c>
      <c r="K12" s="4">
        <f>Table13678[[#This Row],[วงเงินที่จะซื้อหรือจ้าง (บาท)]]</f>
        <v>9000</v>
      </c>
      <c r="L12" s="2" t="str">
        <f>Table13678[[#This Row],[รายชื่อผู้เสนอราคา]]</f>
        <v>นายเอกณรงค์ บึงแก้ว</v>
      </c>
      <c r="M12" s="7">
        <f>Table13678[[#This Row],[ราคาที่เสนอ]]</f>
        <v>9000</v>
      </c>
      <c r="N12" s="7" t="s">
        <v>148</v>
      </c>
      <c r="O12" s="11">
        <v>244074</v>
      </c>
      <c r="P12" s="9" t="s">
        <v>35</v>
      </c>
    </row>
    <row r="13" spans="1:16" ht="98.4">
      <c r="A13" s="1">
        <v>12</v>
      </c>
      <c r="B13" s="2">
        <v>2568</v>
      </c>
      <c r="C13" s="2" t="s">
        <v>9</v>
      </c>
      <c r="D13" s="2" t="s">
        <v>10</v>
      </c>
      <c r="E13" s="2" t="s">
        <v>11</v>
      </c>
      <c r="F13" s="3" t="s">
        <v>168</v>
      </c>
      <c r="G13" s="4">
        <v>8000</v>
      </c>
      <c r="H13" s="5">
        <f>Table13678[[#This Row],[วงเงินที่จะซื้อหรือจ้าง (บาท)]]</f>
        <v>8000</v>
      </c>
      <c r="I13" s="6" t="s">
        <v>12</v>
      </c>
      <c r="J13" s="2" t="s">
        <v>15</v>
      </c>
      <c r="K13" s="4">
        <f>Table13678[[#This Row],[วงเงินที่จะซื้อหรือจ้าง (บาท)]]</f>
        <v>8000</v>
      </c>
      <c r="L13" s="2" t="str">
        <f>Table13678[[#This Row],[รายชื่อผู้เสนอราคา]]</f>
        <v>นายนันทวัฒน์ ทองทา</v>
      </c>
      <c r="M13" s="7">
        <f>Table13678[[#This Row],[ราคาที่เสนอ]]</f>
        <v>8000</v>
      </c>
      <c r="N13" s="7" t="s">
        <v>169</v>
      </c>
      <c r="O13" s="11">
        <v>244074</v>
      </c>
      <c r="P13" s="9" t="s">
        <v>35</v>
      </c>
    </row>
    <row r="14" spans="1:16" ht="98.4">
      <c r="A14" s="1">
        <v>13</v>
      </c>
      <c r="B14" s="2">
        <v>2568</v>
      </c>
      <c r="C14" s="2" t="s">
        <v>9</v>
      </c>
      <c r="D14" s="2" t="s">
        <v>10</v>
      </c>
      <c r="E14" s="2" t="s">
        <v>11</v>
      </c>
      <c r="F14" s="3" t="s">
        <v>170</v>
      </c>
      <c r="G14" s="4">
        <v>8000</v>
      </c>
      <c r="H14" s="5">
        <f>Table13678[[#This Row],[วงเงินที่จะซื้อหรือจ้าง (บาท)]]</f>
        <v>8000</v>
      </c>
      <c r="I14" s="6" t="s">
        <v>12</v>
      </c>
      <c r="J14" s="2" t="s">
        <v>16</v>
      </c>
      <c r="K14" s="4">
        <f>Table13678[[#This Row],[วงเงินที่จะซื้อหรือจ้าง (บาท)]]</f>
        <v>8000</v>
      </c>
      <c r="L14" s="2" t="str">
        <f>Table13678[[#This Row],[รายชื่อผู้เสนอราคา]]</f>
        <v>นายวัชรินทร์ พางาม</v>
      </c>
      <c r="M14" s="7">
        <f>Table13678[[#This Row],[ราคาที่เสนอ]]</f>
        <v>8000</v>
      </c>
      <c r="N14" s="7" t="s">
        <v>171</v>
      </c>
      <c r="O14" s="11">
        <v>244074</v>
      </c>
      <c r="P14" s="9" t="s">
        <v>35</v>
      </c>
    </row>
    <row r="15" spans="1:16" ht="98.4">
      <c r="A15" s="1">
        <v>14</v>
      </c>
      <c r="B15" s="2">
        <v>2568</v>
      </c>
      <c r="C15" s="2" t="s">
        <v>9</v>
      </c>
      <c r="D15" s="2" t="s">
        <v>10</v>
      </c>
      <c r="E15" s="2" t="s">
        <v>11</v>
      </c>
      <c r="F15" s="3" t="s">
        <v>172</v>
      </c>
      <c r="G15" s="4">
        <v>7000</v>
      </c>
      <c r="H15" s="5">
        <f>Table13678[[#This Row],[วงเงินที่จะซื้อหรือจ้าง (บาท)]]</f>
        <v>7000</v>
      </c>
      <c r="I15" s="6" t="s">
        <v>12</v>
      </c>
      <c r="J15" s="2" t="s">
        <v>92</v>
      </c>
      <c r="K15" s="4">
        <f>Table13678[[#This Row],[วงเงินที่จะซื้อหรือจ้าง (บาท)]]</f>
        <v>7000</v>
      </c>
      <c r="L15" s="2" t="str">
        <f>Table13678[[#This Row],[รายชื่อผู้เสนอราคา]]</f>
        <v>นายสาโรจน์ จินพละ</v>
      </c>
      <c r="M15" s="7">
        <f>Table13678[[#This Row],[ราคาที่เสนอ]]</f>
        <v>7000</v>
      </c>
      <c r="N15" s="7" t="s">
        <v>173</v>
      </c>
      <c r="O15" s="11">
        <v>244074</v>
      </c>
      <c r="P15" s="9" t="s">
        <v>35</v>
      </c>
    </row>
    <row r="16" spans="1:16" ht="98.4">
      <c r="A16" s="1">
        <v>15</v>
      </c>
      <c r="B16" s="2">
        <v>2568</v>
      </c>
      <c r="C16" s="2" t="s">
        <v>9</v>
      </c>
      <c r="D16" s="2" t="s">
        <v>10</v>
      </c>
      <c r="E16" s="2" t="s">
        <v>11</v>
      </c>
      <c r="F16" s="3" t="s">
        <v>174</v>
      </c>
      <c r="G16" s="4">
        <v>7000</v>
      </c>
      <c r="H16" s="5">
        <f>Table13678[[#This Row],[วงเงินที่จะซื้อหรือจ้าง (บาท)]]</f>
        <v>7000</v>
      </c>
      <c r="I16" s="6" t="s">
        <v>12</v>
      </c>
      <c r="J16" s="2" t="s">
        <v>76</v>
      </c>
      <c r="K16" s="4">
        <f>Table13678[[#This Row],[วงเงินที่จะซื้อหรือจ้าง (บาท)]]</f>
        <v>7000</v>
      </c>
      <c r="L16" s="2" t="str">
        <f>Table13678[[#This Row],[รายชื่อผู้เสนอราคา]]</f>
        <v>นางสาวพิชามญชุ์ สีดาลี</v>
      </c>
      <c r="M16" s="7">
        <f>Table13678[[#This Row],[ราคาที่เสนอ]]</f>
        <v>7000</v>
      </c>
      <c r="N16" s="7" t="s">
        <v>175</v>
      </c>
      <c r="O16" s="11">
        <v>244074</v>
      </c>
      <c r="P16" s="9" t="s">
        <v>35</v>
      </c>
    </row>
    <row r="17" spans="1:16" ht="98.4">
      <c r="A17" s="1">
        <v>16</v>
      </c>
      <c r="B17" s="2">
        <v>2568</v>
      </c>
      <c r="C17" s="2" t="s">
        <v>9</v>
      </c>
      <c r="D17" s="2" t="s">
        <v>10</v>
      </c>
      <c r="E17" s="2" t="s">
        <v>11</v>
      </c>
      <c r="F17" s="3" t="s">
        <v>176</v>
      </c>
      <c r="G17" s="4">
        <v>7000</v>
      </c>
      <c r="H17" s="5">
        <f>Table13678[[#This Row],[วงเงินที่จะซื้อหรือจ้าง (บาท)]]</f>
        <v>7000</v>
      </c>
      <c r="I17" s="6" t="s">
        <v>12</v>
      </c>
      <c r="J17" s="2" t="s">
        <v>26</v>
      </c>
      <c r="K17" s="4">
        <f>Table13678[[#This Row],[วงเงินที่จะซื้อหรือจ้าง (บาท)]]</f>
        <v>7000</v>
      </c>
      <c r="L17" s="2" t="str">
        <f>Table13678[[#This Row],[รายชื่อผู้เสนอราคา]]</f>
        <v>นายวีรยุทธ คุชิตา</v>
      </c>
      <c r="M17" s="7">
        <f>Table13678[[#This Row],[ราคาที่เสนอ]]</f>
        <v>7000</v>
      </c>
      <c r="N17" s="7" t="s">
        <v>177</v>
      </c>
      <c r="O17" s="11">
        <v>244074</v>
      </c>
      <c r="P17" s="9" t="s">
        <v>35</v>
      </c>
    </row>
    <row r="18" spans="1:16" ht="73.8">
      <c r="A18" s="1">
        <v>17</v>
      </c>
      <c r="B18" s="2">
        <v>2568</v>
      </c>
      <c r="C18" s="2" t="s">
        <v>9</v>
      </c>
      <c r="D18" s="2" t="s">
        <v>10</v>
      </c>
      <c r="E18" s="2" t="s">
        <v>11</v>
      </c>
      <c r="F18" s="3" t="s">
        <v>178</v>
      </c>
      <c r="G18" s="4">
        <v>6000</v>
      </c>
      <c r="H18" s="5">
        <f>Table13678[[#This Row],[วงเงินที่จะซื้อหรือจ้าง (บาท)]]</f>
        <v>6000</v>
      </c>
      <c r="I18" s="6" t="s">
        <v>12</v>
      </c>
      <c r="J18" s="2" t="s">
        <v>73</v>
      </c>
      <c r="K18" s="4">
        <f>Table13678[[#This Row],[วงเงินที่จะซื้อหรือจ้าง (บาท)]]</f>
        <v>6000</v>
      </c>
      <c r="L18" s="2" t="str">
        <f>Table13678[[#This Row],[รายชื่อผู้เสนอราคา]]</f>
        <v>นายธนพล เชี่ยวชาญ</v>
      </c>
      <c r="M18" s="7">
        <f>Table13678[[#This Row],[ราคาที่เสนอ]]</f>
        <v>6000</v>
      </c>
      <c r="N18" s="7" t="s">
        <v>179</v>
      </c>
      <c r="O18" s="11">
        <v>244074</v>
      </c>
      <c r="P18" s="9" t="s">
        <v>35</v>
      </c>
    </row>
    <row r="19" spans="1:16" ht="98.4">
      <c r="A19" s="1">
        <v>18</v>
      </c>
      <c r="B19" s="2">
        <v>2568</v>
      </c>
      <c r="C19" s="2" t="s">
        <v>9</v>
      </c>
      <c r="D19" s="2" t="s">
        <v>10</v>
      </c>
      <c r="E19" s="2" t="s">
        <v>11</v>
      </c>
      <c r="F19" s="3" t="s">
        <v>180</v>
      </c>
      <c r="G19" s="4">
        <v>6000</v>
      </c>
      <c r="H19" s="5">
        <f>Table13678[[#This Row],[วงเงินที่จะซื้อหรือจ้าง (บาท)]]</f>
        <v>6000</v>
      </c>
      <c r="I19" s="6" t="s">
        <v>12</v>
      </c>
      <c r="J19" s="2" t="s">
        <v>81</v>
      </c>
      <c r="K19" s="4">
        <f>Table13678[[#This Row],[วงเงินที่จะซื้อหรือจ้าง (บาท)]]</f>
        <v>6000</v>
      </c>
      <c r="L19" s="2" t="str">
        <f>Table13678[[#This Row],[รายชื่อผู้เสนอราคา]]</f>
        <v>นางสาวจันทรา จารัตน์</v>
      </c>
      <c r="M19" s="7">
        <f>Table13678[[#This Row],[ราคาที่เสนอ]]</f>
        <v>6000</v>
      </c>
      <c r="N19" s="7" t="s">
        <v>181</v>
      </c>
      <c r="O19" s="11">
        <v>244074</v>
      </c>
      <c r="P19" s="9" t="s">
        <v>35</v>
      </c>
    </row>
  </sheetData>
  <dataValidations count="1">
    <dataValidation type="list" allowBlank="1" showInputMessage="1" showErrorMessage="1" sqref="I2:I19" xr:uid="{B87522DF-6F5F-4BB7-AD8E-1D6FC4B791CF}">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03F63-6093-4061-BEAD-3DD14A08F91E}">
  <dimension ref="A1:Q8"/>
  <sheetViews>
    <sheetView view="pageBreakPreview" topLeftCell="A6" zoomScale="60" zoomScaleNormal="100" workbookViewId="0">
      <selection activeCell="Q1" sqref="Q1:Q1048576"/>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4.664062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73.8">
      <c r="A2" s="1">
        <v>1</v>
      </c>
      <c r="B2" s="2">
        <v>2568</v>
      </c>
      <c r="C2" s="2" t="s">
        <v>9</v>
      </c>
      <c r="D2" s="2" t="s">
        <v>10</v>
      </c>
      <c r="E2" s="2" t="s">
        <v>11</v>
      </c>
      <c r="F2" s="3" t="s">
        <v>183</v>
      </c>
      <c r="G2" s="4">
        <v>200000</v>
      </c>
      <c r="H2" s="5">
        <f>Table136789[[#This Row],[วงเงินที่จะซื้อหรือจ้าง (บาท)]]</f>
        <v>200000</v>
      </c>
      <c r="I2" s="6" t="s">
        <v>12</v>
      </c>
      <c r="J2" s="2" t="s">
        <v>184</v>
      </c>
      <c r="K2" s="4">
        <f>Table136789[[#This Row],[วงเงินที่จะซื้อหรือจ้าง (บาท)]]</f>
        <v>200000</v>
      </c>
      <c r="L2" s="2" t="str">
        <f>Table136789[[#This Row],[รายชื่อผู้เสนอราคา]]</f>
        <v>ห้างหุ้นส่วนจำกัด คงค้าไม้</v>
      </c>
      <c r="M2" s="7">
        <f>Table136789[[#This Row],[ราคาที่เสนอ]]</f>
        <v>200000</v>
      </c>
      <c r="N2" s="7" t="s">
        <v>185</v>
      </c>
      <c r="O2" s="11">
        <v>244078</v>
      </c>
      <c r="P2" s="9" t="s">
        <v>35</v>
      </c>
    </row>
    <row r="3" spans="1:16" ht="123">
      <c r="A3" s="1">
        <v>2</v>
      </c>
      <c r="B3" s="2">
        <v>2568</v>
      </c>
      <c r="C3" s="2" t="s">
        <v>9</v>
      </c>
      <c r="D3" s="2" t="s">
        <v>10</v>
      </c>
      <c r="E3" s="2" t="s">
        <v>11</v>
      </c>
      <c r="F3" s="3" t="s">
        <v>186</v>
      </c>
      <c r="G3" s="4">
        <v>370000</v>
      </c>
      <c r="H3" s="5">
        <v>376059.09</v>
      </c>
      <c r="I3" s="6" t="s">
        <v>12</v>
      </c>
      <c r="J3" s="2" t="s">
        <v>18</v>
      </c>
      <c r="K3" s="4">
        <v>368000</v>
      </c>
      <c r="L3" s="2" t="str">
        <f>Table136789[[#This Row],[รายชื่อผู้เสนอราคา]]</f>
        <v>นายทองสา สาทิพจันทร์</v>
      </c>
      <c r="M3" s="7">
        <f>Table136789[[#This Row],[ราคาที่เสนอ]]</f>
        <v>368000</v>
      </c>
      <c r="N3" s="7" t="s">
        <v>187</v>
      </c>
      <c r="O3" s="11">
        <v>244084</v>
      </c>
      <c r="P3" s="9" t="s">
        <v>35</v>
      </c>
    </row>
    <row r="4" spans="1:16" ht="73.8">
      <c r="A4" s="1">
        <v>3</v>
      </c>
      <c r="B4" s="2">
        <v>2568</v>
      </c>
      <c r="C4" s="2" t="s">
        <v>9</v>
      </c>
      <c r="D4" s="2" t="s">
        <v>10</v>
      </c>
      <c r="E4" s="2" t="s">
        <v>11</v>
      </c>
      <c r="F4" s="3" t="s">
        <v>188</v>
      </c>
      <c r="G4" s="4">
        <v>498000</v>
      </c>
      <c r="H4" s="5">
        <v>499955.03</v>
      </c>
      <c r="I4" s="6" t="s">
        <v>12</v>
      </c>
      <c r="J4" s="2" t="s">
        <v>189</v>
      </c>
      <c r="K4" s="4">
        <v>495000</v>
      </c>
      <c r="L4" s="2" t="str">
        <f>Table136789[[#This Row],[รายชื่อผู้เสนอราคา]]</f>
        <v>ห้างหุ้นส่วนจำกัด เค ทู คอนสตรัคชั่น</v>
      </c>
      <c r="M4" s="7">
        <f>Table136789[[#This Row],[ราคาที่เสนอ]]</f>
        <v>495000</v>
      </c>
      <c r="N4" s="7" t="s">
        <v>190</v>
      </c>
      <c r="O4" s="11">
        <v>244084</v>
      </c>
      <c r="P4" s="9" t="s">
        <v>35</v>
      </c>
    </row>
    <row r="5" spans="1:16" ht="49.2">
      <c r="A5" s="1">
        <v>4</v>
      </c>
      <c r="B5" s="2">
        <v>2568</v>
      </c>
      <c r="C5" s="2" t="s">
        <v>9</v>
      </c>
      <c r="D5" s="2" t="s">
        <v>10</v>
      </c>
      <c r="E5" s="2" t="s">
        <v>11</v>
      </c>
      <c r="F5" s="3" t="s">
        <v>194</v>
      </c>
      <c r="G5" s="4">
        <v>7140</v>
      </c>
      <c r="H5" s="5">
        <f>Table136789[[#This Row],[วงเงินที่จะซื้อหรือจ้าง (บาท)]]</f>
        <v>7140</v>
      </c>
      <c r="I5" s="6" t="s">
        <v>12</v>
      </c>
      <c r="J5" s="2" t="s">
        <v>191</v>
      </c>
      <c r="K5" s="4">
        <f>Table136789[[#This Row],[วงเงินที่จะซื้อหรือจ้าง (บาท)]]</f>
        <v>7140</v>
      </c>
      <c r="L5" s="2" t="str">
        <f>Table136789[[#This Row],[รายชื่อผู้เสนอราคา]]</f>
        <v>เอ็นบีดีไซน์</v>
      </c>
      <c r="M5" s="7">
        <f>Table136789[[#This Row],[ราคาที่เสนอ]]</f>
        <v>7140</v>
      </c>
      <c r="N5" s="7" t="s">
        <v>192</v>
      </c>
      <c r="O5" s="11">
        <v>244082</v>
      </c>
      <c r="P5" s="9" t="s">
        <v>35</v>
      </c>
    </row>
    <row r="6" spans="1:16" ht="73.8">
      <c r="A6" s="1">
        <v>5</v>
      </c>
      <c r="B6" s="2">
        <v>2568</v>
      </c>
      <c r="C6" s="2" t="s">
        <v>9</v>
      </c>
      <c r="D6" s="2" t="s">
        <v>10</v>
      </c>
      <c r="E6" s="2" t="s">
        <v>11</v>
      </c>
      <c r="F6" s="3" t="s">
        <v>193</v>
      </c>
      <c r="G6" s="4">
        <v>298576.26</v>
      </c>
      <c r="H6" s="5">
        <f>Table136789[[#This Row],[วงเงินที่จะซื้อหรือจ้าง (บาท)]]</f>
        <v>298576.26</v>
      </c>
      <c r="I6" s="6" t="s">
        <v>12</v>
      </c>
      <c r="J6" s="2" t="s">
        <v>195</v>
      </c>
      <c r="K6" s="4">
        <v>295000</v>
      </c>
      <c r="L6" s="2" t="str">
        <f>Table136789[[#This Row],[รายชื่อผู้เสนอราคา]]</f>
        <v>ป.ทวีโชค</v>
      </c>
      <c r="M6" s="7">
        <f>Table136789[[#This Row],[ราคาที่เสนอ]]</f>
        <v>295000</v>
      </c>
      <c r="N6" s="7" t="s">
        <v>196</v>
      </c>
      <c r="O6" s="11">
        <v>244097</v>
      </c>
      <c r="P6" s="9" t="s">
        <v>35</v>
      </c>
    </row>
    <row r="7" spans="1:16" ht="409.6">
      <c r="A7" s="1">
        <v>6</v>
      </c>
      <c r="B7" s="2">
        <v>2568</v>
      </c>
      <c r="C7" s="2" t="s">
        <v>9</v>
      </c>
      <c r="D7" s="2" t="s">
        <v>10</v>
      </c>
      <c r="E7" s="2" t="s">
        <v>11</v>
      </c>
      <c r="F7" s="3" t="s">
        <v>202</v>
      </c>
      <c r="G7" s="12">
        <v>862000</v>
      </c>
      <c r="H7" s="13">
        <v>899956.16</v>
      </c>
      <c r="I7" s="14" t="s">
        <v>182</v>
      </c>
      <c r="J7" s="15" t="s">
        <v>197</v>
      </c>
      <c r="K7" s="16" t="s">
        <v>198</v>
      </c>
      <c r="L7" s="17" t="s">
        <v>199</v>
      </c>
      <c r="M7" s="18">
        <v>542500</v>
      </c>
      <c r="N7" s="19" t="s">
        <v>200</v>
      </c>
      <c r="O7" s="20">
        <v>244102</v>
      </c>
      <c r="P7" s="21" t="s">
        <v>201</v>
      </c>
    </row>
    <row r="8" spans="1:16" hidden="1">
      <c r="F8" s="3"/>
      <c r="G8" s="4"/>
      <c r="H8" s="5"/>
      <c r="I8" s="6"/>
      <c r="K8" s="4"/>
      <c r="M8" s="7"/>
      <c r="N8" s="7"/>
      <c r="P8" s="9"/>
    </row>
  </sheetData>
  <dataValidations count="1">
    <dataValidation type="list" allowBlank="1" showInputMessage="1" showErrorMessage="1" sqref="I2:I8" xr:uid="{A9224A48-BD2D-490B-AE1B-CFF98A976717}">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C1E1-D462-49A2-8F7D-EDF4B5C30E8B}">
  <dimension ref="A1:Q30"/>
  <sheetViews>
    <sheetView view="pageBreakPreview" topLeftCell="H12" zoomScale="60" zoomScaleNormal="100" workbookViewId="0">
      <selection activeCell="R13" sqref="R13"/>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4.109375"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123">
      <c r="A2" s="1">
        <v>1</v>
      </c>
      <c r="B2" s="2">
        <v>2568</v>
      </c>
      <c r="C2" s="2" t="s">
        <v>9</v>
      </c>
      <c r="D2" s="2" t="s">
        <v>10</v>
      </c>
      <c r="E2" s="2" t="s">
        <v>11</v>
      </c>
      <c r="F2" s="3" t="s">
        <v>203</v>
      </c>
      <c r="G2" s="4">
        <v>9000</v>
      </c>
      <c r="H2" s="5">
        <f>Table13678910[[#This Row],[วงเงินที่จะซื้อหรือจ้าง (บาท)]]</f>
        <v>9000</v>
      </c>
      <c r="I2" s="6" t="s">
        <v>12</v>
      </c>
      <c r="J2" s="2" t="s">
        <v>19</v>
      </c>
      <c r="K2" s="4">
        <f>Table13678910[[#This Row],[วงเงินที่จะซื้อหรือจ้าง (บาท)]]</f>
        <v>9000</v>
      </c>
      <c r="L2" s="2" t="str">
        <f>Table13678910[[#This Row],[รายชื่อผู้เสนอราคา]]</f>
        <v>นายมณี สาทิพจันทร์</v>
      </c>
      <c r="M2" s="7">
        <f>Table13678910[[#This Row],[ราคาที่เสนอ]]</f>
        <v>9000</v>
      </c>
      <c r="N2" s="7" t="s">
        <v>204</v>
      </c>
      <c r="O2" s="11">
        <v>244110</v>
      </c>
      <c r="P2" s="9" t="s">
        <v>35</v>
      </c>
    </row>
    <row r="3" spans="1:16" ht="98.4">
      <c r="A3" s="1">
        <v>2</v>
      </c>
      <c r="B3" s="2">
        <v>2568</v>
      </c>
      <c r="C3" s="2" t="s">
        <v>9</v>
      </c>
      <c r="D3" s="2" t="s">
        <v>10</v>
      </c>
      <c r="E3" s="2" t="s">
        <v>11</v>
      </c>
      <c r="F3" s="3" t="s">
        <v>205</v>
      </c>
      <c r="G3" s="4">
        <v>7000</v>
      </c>
      <c r="H3" s="5">
        <f>Table13678910[[#This Row],[วงเงินที่จะซื้อหรือจ้าง (บาท)]]</f>
        <v>7000</v>
      </c>
      <c r="I3" s="6" t="s">
        <v>12</v>
      </c>
      <c r="J3" s="2" t="s">
        <v>76</v>
      </c>
      <c r="K3" s="4">
        <f>Table13678910[[#This Row],[วงเงินที่จะซื้อหรือจ้าง (บาท)]]</f>
        <v>7000</v>
      </c>
      <c r="L3" s="2" t="str">
        <f>Table13678910[[#This Row],[รายชื่อผู้เสนอราคา]]</f>
        <v>นางสาวพิชามญชุ์ สีดาลี</v>
      </c>
      <c r="M3" s="7">
        <f>Table13678910[[#This Row],[ราคาที่เสนอ]]</f>
        <v>7000</v>
      </c>
      <c r="N3" s="7" t="s">
        <v>206</v>
      </c>
      <c r="O3" s="11">
        <v>244110</v>
      </c>
      <c r="P3" s="9" t="s">
        <v>35</v>
      </c>
    </row>
    <row r="4" spans="1:16" ht="73.8">
      <c r="A4" s="1">
        <v>3</v>
      </c>
      <c r="B4" s="2">
        <v>2568</v>
      </c>
      <c r="C4" s="2" t="s">
        <v>9</v>
      </c>
      <c r="D4" s="2" t="s">
        <v>10</v>
      </c>
      <c r="E4" s="2" t="s">
        <v>11</v>
      </c>
      <c r="F4" s="3" t="s">
        <v>207</v>
      </c>
      <c r="G4" s="4">
        <v>6000</v>
      </c>
      <c r="H4" s="5">
        <f>Table13678910[[#This Row],[วงเงินที่จะซื้อหรือจ้าง (บาท)]]</f>
        <v>6000</v>
      </c>
      <c r="I4" s="6" t="s">
        <v>12</v>
      </c>
      <c r="J4" s="2" t="s">
        <v>98</v>
      </c>
      <c r="K4" s="4">
        <f>Table13678910[[#This Row],[วงเงินที่จะซื้อหรือจ้าง (บาท)]]</f>
        <v>6000</v>
      </c>
      <c r="L4" s="2" t="str">
        <f>Table13678910[[#This Row],[รายชื่อผู้เสนอราคา]]</f>
        <v>นางสาวมาลัย แอ่งสุข</v>
      </c>
      <c r="M4" s="7">
        <f>Table13678910[[#This Row],[ราคาที่เสนอ]]</f>
        <v>6000</v>
      </c>
      <c r="N4" s="7" t="s">
        <v>208</v>
      </c>
      <c r="O4" s="11">
        <v>244110</v>
      </c>
      <c r="P4" s="9" t="s">
        <v>35</v>
      </c>
    </row>
    <row r="5" spans="1:16" ht="98.4">
      <c r="A5" s="1">
        <v>4</v>
      </c>
      <c r="B5" s="2">
        <v>2568</v>
      </c>
      <c r="C5" s="2" t="s">
        <v>9</v>
      </c>
      <c r="D5" s="2" t="s">
        <v>10</v>
      </c>
      <c r="E5" s="2" t="s">
        <v>11</v>
      </c>
      <c r="F5" s="3" t="s">
        <v>209</v>
      </c>
      <c r="G5" s="4">
        <v>9000</v>
      </c>
      <c r="H5" s="5">
        <f>Table13678910[[#This Row],[วงเงินที่จะซื้อหรือจ้าง (บาท)]]</f>
        <v>9000</v>
      </c>
      <c r="I5" s="6" t="s">
        <v>12</v>
      </c>
      <c r="J5" s="2" t="s">
        <v>23</v>
      </c>
      <c r="K5" s="4">
        <f>Table13678910[[#This Row],[วงเงินที่จะซื้อหรือจ้าง (บาท)]]</f>
        <v>9000</v>
      </c>
      <c r="L5" s="2" t="str">
        <f>Table13678910[[#This Row],[รายชื่อผู้เสนอราคา]]</f>
        <v>นายเอกณรงค์ บึงแก้ว</v>
      </c>
      <c r="M5" s="7">
        <f>Table13678910[[#This Row],[ราคาที่เสนอ]]</f>
        <v>9000</v>
      </c>
      <c r="N5" s="7" t="s">
        <v>210</v>
      </c>
      <c r="O5" s="11">
        <v>244110</v>
      </c>
      <c r="P5" s="9" t="s">
        <v>35</v>
      </c>
    </row>
    <row r="6" spans="1:16" ht="98.4">
      <c r="A6" s="1">
        <v>5</v>
      </c>
      <c r="B6" s="2">
        <v>2568</v>
      </c>
      <c r="C6" s="2" t="s">
        <v>9</v>
      </c>
      <c r="D6" s="2" t="s">
        <v>10</v>
      </c>
      <c r="E6" s="2" t="s">
        <v>11</v>
      </c>
      <c r="F6" s="3" t="s">
        <v>211</v>
      </c>
      <c r="G6" s="4">
        <v>9000</v>
      </c>
      <c r="H6" s="5">
        <f>Table13678910[[#This Row],[วงเงินที่จะซื้อหรือจ้าง (บาท)]]</f>
        <v>9000</v>
      </c>
      <c r="I6" s="6" t="s">
        <v>12</v>
      </c>
      <c r="J6" s="2" t="s">
        <v>68</v>
      </c>
      <c r="K6" s="4">
        <f>Table13678910[[#This Row],[วงเงินที่จะซื้อหรือจ้าง (บาท)]]</f>
        <v>9000</v>
      </c>
      <c r="L6" s="2" t="str">
        <f>Table13678910[[#This Row],[รายชื่อผู้เสนอราคา]]</f>
        <v>นายสมศักดิ์ อาจชมภู</v>
      </c>
      <c r="M6" s="7">
        <f>Table13678910[[#This Row],[ราคาที่เสนอ]]</f>
        <v>9000</v>
      </c>
      <c r="N6" s="7" t="s">
        <v>212</v>
      </c>
      <c r="O6" s="11">
        <v>244110</v>
      </c>
      <c r="P6" s="9" t="s">
        <v>35</v>
      </c>
    </row>
    <row r="7" spans="1:16" ht="98.4">
      <c r="A7" s="1">
        <v>6</v>
      </c>
      <c r="B7" s="2">
        <v>2568</v>
      </c>
      <c r="C7" s="2" t="s">
        <v>9</v>
      </c>
      <c r="D7" s="2" t="s">
        <v>10</v>
      </c>
      <c r="E7" s="2" t="s">
        <v>11</v>
      </c>
      <c r="F7" s="3" t="s">
        <v>213</v>
      </c>
      <c r="G7" s="4">
        <v>9000</v>
      </c>
      <c r="H7" s="5">
        <f>Table13678910[[#This Row],[วงเงินที่จะซื้อหรือจ้าง (บาท)]]</f>
        <v>9000</v>
      </c>
      <c r="I7" s="6" t="s">
        <v>12</v>
      </c>
      <c r="J7" s="2" t="s">
        <v>13</v>
      </c>
      <c r="K7" s="4">
        <f>Table13678910[[#This Row],[วงเงินที่จะซื้อหรือจ้าง (บาท)]]</f>
        <v>9000</v>
      </c>
      <c r="L7" s="2" t="str">
        <f>Table13678910[[#This Row],[รายชื่อผู้เสนอราคา]]</f>
        <v>นายไพรบูลย์ คุชิตา</v>
      </c>
      <c r="M7" s="7">
        <f>Table13678910[[#This Row],[ราคาที่เสนอ]]</f>
        <v>9000</v>
      </c>
      <c r="N7" s="7" t="s">
        <v>214</v>
      </c>
      <c r="O7" s="11">
        <v>244110</v>
      </c>
      <c r="P7" s="9" t="s">
        <v>35</v>
      </c>
    </row>
    <row r="8" spans="1:16" ht="98.4">
      <c r="A8" s="1">
        <v>7</v>
      </c>
      <c r="B8" s="2">
        <v>2568</v>
      </c>
      <c r="C8" s="2" t="s">
        <v>9</v>
      </c>
      <c r="D8" s="2" t="s">
        <v>10</v>
      </c>
      <c r="E8" s="2" t="s">
        <v>11</v>
      </c>
      <c r="F8" s="3" t="s">
        <v>215</v>
      </c>
      <c r="G8" s="4">
        <v>9000</v>
      </c>
      <c r="H8" s="5">
        <f>Table13678910[[#This Row],[วงเงินที่จะซื้อหรือจ้าง (บาท)]]</f>
        <v>9000</v>
      </c>
      <c r="I8" s="6" t="s">
        <v>12</v>
      </c>
      <c r="J8" s="2" t="s">
        <v>14</v>
      </c>
      <c r="K8" s="4">
        <f>Table13678910[[#This Row],[วงเงินที่จะซื้อหรือจ้าง (บาท)]]</f>
        <v>9000</v>
      </c>
      <c r="L8" s="2" t="str">
        <f>Table13678910[[#This Row],[รายชื่อผู้เสนอราคา]]</f>
        <v>นายศรัณ สาทิพจันทร์</v>
      </c>
      <c r="M8" s="7">
        <f>Table13678910[[#This Row],[ราคาที่เสนอ]]</f>
        <v>9000</v>
      </c>
      <c r="N8" s="7" t="s">
        <v>216</v>
      </c>
      <c r="O8" s="11">
        <v>244110</v>
      </c>
      <c r="P8" s="9" t="s">
        <v>35</v>
      </c>
    </row>
    <row r="9" spans="1:16" ht="98.4">
      <c r="A9" s="1">
        <v>8</v>
      </c>
      <c r="B9" s="2">
        <v>2568</v>
      </c>
      <c r="C9" s="2" t="s">
        <v>9</v>
      </c>
      <c r="D9" s="2" t="s">
        <v>10</v>
      </c>
      <c r="E9" s="2" t="s">
        <v>11</v>
      </c>
      <c r="F9" s="3" t="s">
        <v>217</v>
      </c>
      <c r="G9" s="4">
        <v>8000</v>
      </c>
      <c r="H9" s="5">
        <f>Table13678910[[#This Row],[วงเงินที่จะซื้อหรือจ้าง (บาท)]]</f>
        <v>8000</v>
      </c>
      <c r="I9" s="6" t="s">
        <v>12</v>
      </c>
      <c r="J9" s="2" t="s">
        <v>15</v>
      </c>
      <c r="K9" s="4">
        <f>Table13678910[[#This Row],[วงเงินที่จะซื้อหรือจ้าง (บาท)]]</f>
        <v>8000</v>
      </c>
      <c r="L9" s="2" t="str">
        <f>Table13678910[[#This Row],[รายชื่อผู้เสนอราคา]]</f>
        <v>นายนันทวัฒน์ ทองทา</v>
      </c>
      <c r="M9" s="7">
        <f>Table13678910[[#This Row],[ราคาที่เสนอ]]</f>
        <v>8000</v>
      </c>
      <c r="N9" s="7" t="s">
        <v>218</v>
      </c>
      <c r="O9" s="11">
        <v>244110</v>
      </c>
      <c r="P9" s="9" t="s">
        <v>35</v>
      </c>
    </row>
    <row r="10" spans="1:16" ht="98.4">
      <c r="A10" s="1">
        <v>9</v>
      </c>
      <c r="B10" s="2">
        <v>2568</v>
      </c>
      <c r="C10" s="2" t="s">
        <v>9</v>
      </c>
      <c r="D10" s="2" t="s">
        <v>10</v>
      </c>
      <c r="E10" s="2" t="s">
        <v>11</v>
      </c>
      <c r="F10" s="3" t="s">
        <v>219</v>
      </c>
      <c r="G10" s="4">
        <v>7000</v>
      </c>
      <c r="H10" s="5">
        <f>Table13678910[[#This Row],[วงเงินที่จะซื้อหรือจ้าง (บาท)]]</f>
        <v>7000</v>
      </c>
      <c r="I10" s="6" t="s">
        <v>12</v>
      </c>
      <c r="J10" s="2" t="s">
        <v>26</v>
      </c>
      <c r="K10" s="4">
        <f>Table13678910[[#This Row],[วงเงินที่จะซื้อหรือจ้าง (บาท)]]</f>
        <v>7000</v>
      </c>
      <c r="L10" s="2" t="str">
        <f>Table13678910[[#This Row],[รายชื่อผู้เสนอราคา]]</f>
        <v>นายวีรยุทธ คุชิตา</v>
      </c>
      <c r="M10" s="7">
        <f>Table13678910[[#This Row],[ราคาที่เสนอ]]</f>
        <v>7000</v>
      </c>
      <c r="N10" s="7" t="s">
        <v>220</v>
      </c>
      <c r="O10" s="11">
        <v>244110</v>
      </c>
      <c r="P10" s="9" t="s">
        <v>35</v>
      </c>
    </row>
    <row r="11" spans="1:16" ht="98.4">
      <c r="A11" s="1">
        <v>10</v>
      </c>
      <c r="B11" s="2">
        <v>2568</v>
      </c>
      <c r="C11" s="2" t="s">
        <v>9</v>
      </c>
      <c r="D11" s="2" t="s">
        <v>10</v>
      </c>
      <c r="E11" s="2" t="s">
        <v>11</v>
      </c>
      <c r="F11" s="3" t="s">
        <v>221</v>
      </c>
      <c r="G11" s="4">
        <v>6000</v>
      </c>
      <c r="H11" s="5">
        <f>Table13678910[[#This Row],[วงเงินที่จะซื้อหรือจ้าง (บาท)]]</f>
        <v>6000</v>
      </c>
      <c r="I11" s="6" t="s">
        <v>12</v>
      </c>
      <c r="J11" s="2" t="s">
        <v>20</v>
      </c>
      <c r="K11" s="4">
        <f>Table13678910[[#This Row],[วงเงินที่จะซื้อหรือจ้าง (บาท)]]</f>
        <v>6000</v>
      </c>
      <c r="L11" s="2" t="str">
        <f>Table13678910[[#This Row],[รายชื่อผู้เสนอราคา]]</f>
        <v>นางไอ ทองทา</v>
      </c>
      <c r="M11" s="7">
        <f>Table13678910[[#This Row],[ราคาที่เสนอ]]</f>
        <v>6000</v>
      </c>
      <c r="N11" s="7" t="s">
        <v>222</v>
      </c>
      <c r="O11" s="11">
        <v>244110</v>
      </c>
      <c r="P11" s="9" t="s">
        <v>35</v>
      </c>
    </row>
    <row r="12" spans="1:16" ht="98.4">
      <c r="A12" s="1">
        <v>11</v>
      </c>
      <c r="B12" s="2">
        <v>2568</v>
      </c>
      <c r="C12" s="2" t="s">
        <v>9</v>
      </c>
      <c r="D12" s="2" t="s">
        <v>10</v>
      </c>
      <c r="E12" s="2" t="s">
        <v>11</v>
      </c>
      <c r="F12" s="3" t="s">
        <v>223</v>
      </c>
      <c r="G12" s="4">
        <v>6000</v>
      </c>
      <c r="H12" s="5">
        <f>Table13678910[[#This Row],[วงเงินที่จะซื้อหรือจ้าง (บาท)]]</f>
        <v>6000</v>
      </c>
      <c r="I12" s="6" t="s">
        <v>12</v>
      </c>
      <c r="J12" s="2" t="s">
        <v>81</v>
      </c>
      <c r="K12" s="4">
        <f>Table13678910[[#This Row],[วงเงินที่จะซื้อหรือจ้าง (บาท)]]</f>
        <v>6000</v>
      </c>
      <c r="L12" s="2" t="str">
        <f>Table13678910[[#This Row],[รายชื่อผู้เสนอราคา]]</f>
        <v>นางสาวจันทรา จารัตน์</v>
      </c>
      <c r="M12" s="7">
        <f>Table13678910[[#This Row],[ราคาที่เสนอ]]</f>
        <v>6000</v>
      </c>
      <c r="N12" s="7" t="s">
        <v>224</v>
      </c>
      <c r="O12" s="11">
        <v>244110</v>
      </c>
      <c r="P12" s="9" t="s">
        <v>35</v>
      </c>
    </row>
    <row r="13" spans="1:16" ht="73.8">
      <c r="A13" s="1">
        <v>12</v>
      </c>
      <c r="B13" s="2">
        <v>2568</v>
      </c>
      <c r="C13" s="2" t="s">
        <v>9</v>
      </c>
      <c r="D13" s="2" t="s">
        <v>10</v>
      </c>
      <c r="E13" s="2" t="s">
        <v>11</v>
      </c>
      <c r="F13" s="3" t="s">
        <v>225</v>
      </c>
      <c r="G13" s="4">
        <v>6000</v>
      </c>
      <c r="H13" s="5">
        <f>Table13678910[[#This Row],[วงเงินที่จะซื้อหรือจ้าง (บาท)]]</f>
        <v>6000</v>
      </c>
      <c r="I13" s="6" t="s">
        <v>12</v>
      </c>
      <c r="J13" s="2" t="s">
        <v>73</v>
      </c>
      <c r="K13" s="4">
        <f>Table13678910[[#This Row],[วงเงินที่จะซื้อหรือจ้าง (บาท)]]</f>
        <v>6000</v>
      </c>
      <c r="L13" s="2" t="str">
        <f>Table13678910[[#This Row],[รายชื่อผู้เสนอราคา]]</f>
        <v>นายธนพล เชี่ยวชาญ</v>
      </c>
      <c r="M13" s="7">
        <f>Table13678910[[#This Row],[ราคาที่เสนอ]]</f>
        <v>6000</v>
      </c>
      <c r="N13" s="7" t="s">
        <v>226</v>
      </c>
      <c r="O13" s="11">
        <v>244110</v>
      </c>
      <c r="P13" s="9" t="s">
        <v>35</v>
      </c>
    </row>
    <row r="14" spans="1:16" ht="98.4">
      <c r="A14" s="1">
        <v>13</v>
      </c>
      <c r="B14" s="2">
        <v>2568</v>
      </c>
      <c r="C14" s="2" t="s">
        <v>9</v>
      </c>
      <c r="D14" s="2" t="s">
        <v>10</v>
      </c>
      <c r="E14" s="2" t="s">
        <v>11</v>
      </c>
      <c r="F14" s="3" t="s">
        <v>227</v>
      </c>
      <c r="G14" s="4">
        <v>7000</v>
      </c>
      <c r="H14" s="5">
        <f>Table13678910[[#This Row],[วงเงินที่จะซื้อหรือจ้าง (บาท)]]</f>
        <v>7000</v>
      </c>
      <c r="I14" s="6" t="s">
        <v>12</v>
      </c>
      <c r="J14" s="2" t="s">
        <v>92</v>
      </c>
      <c r="K14" s="4">
        <f>Table13678910[[#This Row],[วงเงินที่จะซื้อหรือจ้าง (บาท)]]</f>
        <v>7000</v>
      </c>
      <c r="L14" s="2" t="str">
        <f>Table13678910[[#This Row],[รายชื่อผู้เสนอราคา]]</f>
        <v>นายสาโรจน์ จินพละ</v>
      </c>
      <c r="M14" s="7">
        <f>Table13678910[[#This Row],[ราคาที่เสนอ]]</f>
        <v>7000</v>
      </c>
      <c r="N14" s="7" t="s">
        <v>228</v>
      </c>
      <c r="O14" s="11">
        <v>244110</v>
      </c>
      <c r="P14" s="9" t="s">
        <v>35</v>
      </c>
    </row>
    <row r="15" spans="1:16" ht="98.4">
      <c r="A15" s="1">
        <v>14</v>
      </c>
      <c r="B15" s="2">
        <v>2568</v>
      </c>
      <c r="C15" s="2" t="s">
        <v>9</v>
      </c>
      <c r="D15" s="2" t="s">
        <v>10</v>
      </c>
      <c r="E15" s="2" t="s">
        <v>11</v>
      </c>
      <c r="F15" s="3" t="s">
        <v>229</v>
      </c>
      <c r="G15" s="4">
        <v>8000</v>
      </c>
      <c r="H15" s="5">
        <f>Table13678910[[#This Row],[วงเงินที่จะซื้อหรือจ้าง (บาท)]]</f>
        <v>8000</v>
      </c>
      <c r="I15" s="6" t="s">
        <v>12</v>
      </c>
      <c r="J15" s="2" t="s">
        <v>16</v>
      </c>
      <c r="K15" s="4">
        <f>Table13678910[[#This Row],[วงเงินที่จะซื้อหรือจ้าง (บาท)]]</f>
        <v>8000</v>
      </c>
      <c r="L15" s="2" t="str">
        <f>Table13678910[[#This Row],[รายชื่อผู้เสนอราคา]]</f>
        <v>นายวัชรินทร์ พางาม</v>
      </c>
      <c r="M15" s="7">
        <f>Table13678910[[#This Row],[ราคาที่เสนอ]]</f>
        <v>8000</v>
      </c>
      <c r="N15" s="7" t="s">
        <v>230</v>
      </c>
      <c r="O15" s="11">
        <v>244110</v>
      </c>
      <c r="P15" s="9" t="s">
        <v>35</v>
      </c>
    </row>
    <row r="16" spans="1:16" ht="73.8">
      <c r="A16" s="1">
        <v>15</v>
      </c>
      <c r="B16" s="2">
        <v>2568</v>
      </c>
      <c r="C16" s="2" t="s">
        <v>9</v>
      </c>
      <c r="D16" s="2" t="s">
        <v>10</v>
      </c>
      <c r="E16" s="2" t="s">
        <v>11</v>
      </c>
      <c r="F16" s="3" t="s">
        <v>231</v>
      </c>
      <c r="G16" s="4">
        <v>4800</v>
      </c>
      <c r="H16" s="5">
        <f>Table13678910[[#This Row],[วงเงินที่จะซื้อหรือจ้าง (บาท)]]</f>
        <v>4800</v>
      </c>
      <c r="I16" s="6" t="s">
        <v>12</v>
      </c>
      <c r="J16" s="2" t="s">
        <v>58</v>
      </c>
      <c r="K16" s="4">
        <f>Table13678910[[#This Row],[วงเงินที่จะซื้อหรือจ้าง (บาท)]]</f>
        <v>4800</v>
      </c>
      <c r="L16" s="2" t="str">
        <f>Table13678910[[#This Row],[รายชื่อผู้เสนอราคา]]</f>
        <v>ร้านสำโรงทาบประดับยนต์</v>
      </c>
      <c r="M16" s="7">
        <f>Table13678910[[#This Row],[ราคาที่เสนอ]]</f>
        <v>4800</v>
      </c>
      <c r="N16" s="7" t="s">
        <v>232</v>
      </c>
      <c r="O16" s="11">
        <v>244120</v>
      </c>
      <c r="P16" s="9" t="s">
        <v>35</v>
      </c>
    </row>
    <row r="17" spans="1:16" ht="98.4">
      <c r="A17" s="1">
        <v>16</v>
      </c>
      <c r="B17" s="2">
        <v>2568</v>
      </c>
      <c r="C17" s="2" t="s">
        <v>9</v>
      </c>
      <c r="D17" s="2" t="s">
        <v>10</v>
      </c>
      <c r="E17" s="2" t="s">
        <v>11</v>
      </c>
      <c r="F17" s="3" t="s">
        <v>233</v>
      </c>
      <c r="G17" s="4">
        <v>28000</v>
      </c>
      <c r="H17" s="5">
        <f>Table13678910[[#This Row],[วงเงินที่จะซื้อหรือจ้าง (บาท)]]</f>
        <v>28000</v>
      </c>
      <c r="I17" s="6" t="s">
        <v>12</v>
      </c>
      <c r="J17" s="2" t="s">
        <v>234</v>
      </c>
      <c r="K17" s="4">
        <f>Table13678910[[#This Row],[วงเงินที่จะซื้อหรือจ้าง (บาท)]]</f>
        <v>28000</v>
      </c>
      <c r="L17" s="2" t="str">
        <f>Table13678910[[#This Row],[รายชื่อผู้เสนอราคา]]</f>
        <v>บริษัท เอสเค ซัพพลาย อินเตอร์กรุ๊ป จำกัด</v>
      </c>
      <c r="M17" s="7">
        <f>Table13678910[[#This Row],[ราคาที่เสนอ]]</f>
        <v>28000</v>
      </c>
      <c r="N17" s="7" t="s">
        <v>235</v>
      </c>
      <c r="O17" s="11">
        <v>244125</v>
      </c>
      <c r="P17" s="9" t="s">
        <v>35</v>
      </c>
    </row>
    <row r="18" spans="1:16" ht="73.8">
      <c r="A18" s="1">
        <v>17</v>
      </c>
      <c r="B18" s="2">
        <v>2568</v>
      </c>
      <c r="C18" s="2" t="s">
        <v>9</v>
      </c>
      <c r="D18" s="2" t="s">
        <v>10</v>
      </c>
      <c r="E18" s="2" t="s">
        <v>11</v>
      </c>
      <c r="F18" s="3" t="s">
        <v>236</v>
      </c>
      <c r="G18" s="4">
        <v>4000</v>
      </c>
      <c r="H18" s="5">
        <f>Table13678910[[#This Row],[วงเงินที่จะซื้อหรือจ้าง (บาท)]]</f>
        <v>4000</v>
      </c>
      <c r="I18" s="6" t="s">
        <v>12</v>
      </c>
      <c r="J18" s="2" t="s">
        <v>237</v>
      </c>
      <c r="K18" s="4">
        <f>Table13678910[[#This Row],[วงเงินที่จะซื้อหรือจ้าง (บาท)]]</f>
        <v>4000</v>
      </c>
      <c r="L18" s="2" t="str">
        <f>Table13678910[[#This Row],[รายชื่อผู้เสนอราคา]]</f>
        <v>นายสมหวัง คุชิตา</v>
      </c>
      <c r="M18" s="7">
        <f>Table13678910[[#This Row],[ราคาที่เสนอ]]</f>
        <v>4000</v>
      </c>
      <c r="N18" s="7" t="s">
        <v>238</v>
      </c>
      <c r="O18" s="11">
        <v>244130</v>
      </c>
      <c r="P18" s="9" t="s">
        <v>35</v>
      </c>
    </row>
    <row r="19" spans="1:16" ht="49.2">
      <c r="A19" s="1">
        <v>18</v>
      </c>
      <c r="B19" s="2">
        <v>2568</v>
      </c>
      <c r="C19" s="2" t="s">
        <v>9</v>
      </c>
      <c r="D19" s="2" t="s">
        <v>10</v>
      </c>
      <c r="E19" s="2" t="s">
        <v>11</v>
      </c>
      <c r="F19" s="3" t="s">
        <v>239</v>
      </c>
      <c r="G19" s="4">
        <v>37500</v>
      </c>
      <c r="H19" s="5">
        <f>Table13678910[[#This Row],[วงเงินที่จะซื้อหรือจ้าง (บาท)]]</f>
        <v>37500</v>
      </c>
      <c r="I19" s="6" t="s">
        <v>12</v>
      </c>
      <c r="J19" s="2" t="s">
        <v>234</v>
      </c>
      <c r="K19" s="4">
        <f>Table13678910[[#This Row],[วงเงินที่จะซื้อหรือจ้าง (บาท)]]</f>
        <v>37500</v>
      </c>
      <c r="L19" s="2" t="str">
        <f>Table13678910[[#This Row],[รายชื่อผู้เสนอราคา]]</f>
        <v>บริษัท เอสเค ซัพพลาย อินเตอร์กรุ๊ป จำกัด</v>
      </c>
      <c r="M19" s="7">
        <f>Table13678910[[#This Row],[ราคาที่เสนอ]]</f>
        <v>37500</v>
      </c>
      <c r="N19" s="7" t="s">
        <v>240</v>
      </c>
      <c r="O19" s="11">
        <v>244130</v>
      </c>
      <c r="P19" s="9" t="s">
        <v>35</v>
      </c>
    </row>
    <row r="20" spans="1:16" ht="73.8">
      <c r="A20" s="1">
        <v>19</v>
      </c>
      <c r="B20" s="2">
        <v>2568</v>
      </c>
      <c r="C20" s="2" t="s">
        <v>9</v>
      </c>
      <c r="D20" s="2" t="s">
        <v>10</v>
      </c>
      <c r="E20" s="2" t="s">
        <v>11</v>
      </c>
      <c r="F20" s="3" t="s">
        <v>241</v>
      </c>
      <c r="G20" s="4">
        <v>26400</v>
      </c>
      <c r="H20" s="5">
        <f>Table13678910[[#This Row],[วงเงินที่จะซื้อหรือจ้าง (บาท)]]</f>
        <v>26400</v>
      </c>
      <c r="I20" s="6" t="s">
        <v>12</v>
      </c>
      <c r="J20" s="2" t="s">
        <v>243</v>
      </c>
      <c r="K20" s="4">
        <v>25000</v>
      </c>
      <c r="L20" s="2" t="str">
        <f>Table13678910[[#This Row],[รายชื่อผู้เสนอราคา]]</f>
        <v>ร้านแสงทองวัสดุ</v>
      </c>
      <c r="M20" s="7">
        <f>Table13678910[[#This Row],[ราคาที่เสนอ]]</f>
        <v>25000</v>
      </c>
      <c r="N20" s="7" t="s">
        <v>242</v>
      </c>
      <c r="O20" s="11">
        <v>244130</v>
      </c>
      <c r="P20" s="9" t="s">
        <v>35</v>
      </c>
    </row>
    <row r="21" spans="1:16" ht="73.8">
      <c r="A21" s="1">
        <v>20</v>
      </c>
      <c r="B21" s="2">
        <v>2568</v>
      </c>
      <c r="C21" s="2" t="s">
        <v>9</v>
      </c>
      <c r="D21" s="2" t="s">
        <v>10</v>
      </c>
      <c r="E21" s="2" t="s">
        <v>11</v>
      </c>
      <c r="F21" s="3" t="s">
        <v>244</v>
      </c>
      <c r="G21" s="4">
        <v>50750.45</v>
      </c>
      <c r="H21" s="5">
        <v>50000</v>
      </c>
      <c r="I21" s="6" t="s">
        <v>12</v>
      </c>
      <c r="J21" s="2" t="s">
        <v>18</v>
      </c>
      <c r="K21" s="4">
        <v>50000</v>
      </c>
      <c r="L21" s="2" t="str">
        <f>Table13678910[[#This Row],[รายชื่อผู้เสนอราคา]]</f>
        <v>นายทองสา สาทิพจันทร์</v>
      </c>
      <c r="M21" s="7">
        <f>Table13678910[[#This Row],[ราคาที่เสนอ]]</f>
        <v>50000</v>
      </c>
      <c r="N21" s="7" t="s">
        <v>245</v>
      </c>
      <c r="O21" s="11">
        <v>244130</v>
      </c>
      <c r="P21" s="9" t="s">
        <v>35</v>
      </c>
    </row>
    <row r="22" spans="1:16" ht="73.8">
      <c r="A22" s="1">
        <v>21</v>
      </c>
      <c r="B22" s="2">
        <v>2568</v>
      </c>
      <c r="C22" s="2" t="s">
        <v>9</v>
      </c>
      <c r="D22" s="2" t="s">
        <v>10</v>
      </c>
      <c r="E22" s="2" t="s">
        <v>11</v>
      </c>
      <c r="F22" s="3" t="s">
        <v>246</v>
      </c>
      <c r="G22" s="4">
        <v>5644</v>
      </c>
      <c r="H22" s="5">
        <f>Table13678910[[#This Row],[วงเงินที่จะซื้อหรือจ้าง (บาท)]]</f>
        <v>5644</v>
      </c>
      <c r="I22" s="6" t="s">
        <v>12</v>
      </c>
      <c r="J22" s="2" t="s">
        <v>247</v>
      </c>
      <c r="K22" s="4">
        <f>Table13678910[[#This Row],[วงเงินที่จะซื้อหรือจ้าง (บาท)]]</f>
        <v>5644</v>
      </c>
      <c r="L22" s="2" t="str">
        <f>Table13678910[[#This Row],[รายชื่อผู้เสนอราคา]]</f>
        <v>ร้านรักฮะ</v>
      </c>
      <c r="M22" s="7">
        <f>Table13678910[[#This Row],[ราคาที่เสนอ]]</f>
        <v>5644</v>
      </c>
      <c r="N22" s="7" t="s">
        <v>248</v>
      </c>
      <c r="O22" s="11">
        <v>244131</v>
      </c>
      <c r="P22" s="9" t="s">
        <v>35</v>
      </c>
    </row>
    <row r="23" spans="1:16" ht="73.8">
      <c r="A23" s="1">
        <v>22</v>
      </c>
      <c r="B23" s="2">
        <v>2568</v>
      </c>
      <c r="C23" s="2" t="s">
        <v>9</v>
      </c>
      <c r="D23" s="2" t="s">
        <v>10</v>
      </c>
      <c r="E23" s="2" t="s">
        <v>11</v>
      </c>
      <c r="F23" s="3" t="s">
        <v>249</v>
      </c>
      <c r="G23" s="4">
        <v>11846</v>
      </c>
      <c r="H23" s="5">
        <f>Table13678910[[#This Row],[วงเงินที่จะซื้อหรือจ้าง (บาท)]]</f>
        <v>11846</v>
      </c>
      <c r="I23" s="6" t="s">
        <v>12</v>
      </c>
      <c r="J23" s="2" t="s">
        <v>247</v>
      </c>
      <c r="K23" s="4">
        <f>Table13678910[[#This Row],[วงเงินที่จะซื้อหรือจ้าง (บาท)]]</f>
        <v>11846</v>
      </c>
      <c r="L23" s="2" t="str">
        <f>Table13678910[[#This Row],[รายชื่อผู้เสนอราคา]]</f>
        <v>ร้านรักฮะ</v>
      </c>
      <c r="M23" s="7">
        <f>Table13678910[[#This Row],[ราคาที่เสนอ]]</f>
        <v>11846</v>
      </c>
      <c r="N23" s="7" t="s">
        <v>250</v>
      </c>
      <c r="O23" s="11">
        <v>244131</v>
      </c>
      <c r="P23" s="9" t="s">
        <v>35</v>
      </c>
    </row>
    <row r="24" spans="1:16" ht="73.8">
      <c r="A24" s="1">
        <v>23</v>
      </c>
      <c r="B24" s="2">
        <v>2568</v>
      </c>
      <c r="C24" s="2" t="s">
        <v>9</v>
      </c>
      <c r="D24" s="2" t="s">
        <v>10</v>
      </c>
      <c r="E24" s="2" t="s">
        <v>11</v>
      </c>
      <c r="F24" s="3" t="s">
        <v>251</v>
      </c>
      <c r="G24" s="4">
        <v>12742</v>
      </c>
      <c r="H24" s="5">
        <f>Table13678910[[#This Row],[วงเงินที่จะซื้อหรือจ้าง (บาท)]]</f>
        <v>12742</v>
      </c>
      <c r="I24" s="6" t="s">
        <v>12</v>
      </c>
      <c r="J24" s="2" t="s">
        <v>247</v>
      </c>
      <c r="K24" s="4">
        <f>Table13678910[[#This Row],[วงเงินที่จะซื้อหรือจ้าง (บาท)]]</f>
        <v>12742</v>
      </c>
      <c r="L24" s="2" t="str">
        <f>Table13678910[[#This Row],[รายชื่อผู้เสนอราคา]]</f>
        <v>ร้านรักฮะ</v>
      </c>
      <c r="M24" s="7">
        <f>Table13678910[[#This Row],[ราคาที่เสนอ]]</f>
        <v>12742</v>
      </c>
      <c r="N24" s="7" t="s">
        <v>252</v>
      </c>
      <c r="O24" s="11">
        <v>244131</v>
      </c>
      <c r="P24" s="9" t="s">
        <v>35</v>
      </c>
    </row>
    <row r="25" spans="1:16" ht="73.8">
      <c r="A25" s="1">
        <v>24</v>
      </c>
      <c r="B25" s="2">
        <v>2568</v>
      </c>
      <c r="C25" s="2" t="s">
        <v>9</v>
      </c>
      <c r="D25" s="2" t="s">
        <v>10</v>
      </c>
      <c r="E25" s="2" t="s">
        <v>11</v>
      </c>
      <c r="F25" s="3" t="s">
        <v>253</v>
      </c>
      <c r="G25" s="4">
        <v>18942</v>
      </c>
      <c r="H25" s="5">
        <f>Table13678910[[#This Row],[วงเงินที่จะซื้อหรือจ้าง (บาท)]]</f>
        <v>18942</v>
      </c>
      <c r="I25" s="6" t="s">
        <v>12</v>
      </c>
      <c r="J25" s="2" t="s">
        <v>247</v>
      </c>
      <c r="K25" s="4">
        <f>Table13678910[[#This Row],[วงเงินที่จะซื้อหรือจ้าง (บาท)]]</f>
        <v>18942</v>
      </c>
      <c r="L25" s="2" t="str">
        <f>Table13678910[[#This Row],[รายชื่อผู้เสนอราคา]]</f>
        <v>ร้านรักฮะ</v>
      </c>
      <c r="M25" s="7">
        <f>Table13678910[[#This Row],[ราคาที่เสนอ]]</f>
        <v>18942</v>
      </c>
      <c r="N25" s="7" t="s">
        <v>254</v>
      </c>
      <c r="O25" s="11">
        <v>244131</v>
      </c>
      <c r="P25" s="9" t="s">
        <v>35</v>
      </c>
    </row>
    <row r="26" spans="1:16" ht="73.8">
      <c r="A26" s="1">
        <v>25</v>
      </c>
      <c r="B26" s="2">
        <v>2568</v>
      </c>
      <c r="C26" s="2" t="s">
        <v>9</v>
      </c>
      <c r="D26" s="2" t="s">
        <v>10</v>
      </c>
      <c r="E26" s="2" t="s">
        <v>11</v>
      </c>
      <c r="F26" s="3" t="s">
        <v>255</v>
      </c>
      <c r="G26" s="4">
        <v>30640</v>
      </c>
      <c r="H26" s="5">
        <f>Table13678910[[#This Row],[วงเงินที่จะซื้อหรือจ้าง (บาท)]]</f>
        <v>30640</v>
      </c>
      <c r="I26" s="6" t="s">
        <v>12</v>
      </c>
      <c r="J26" s="2" t="s">
        <v>25</v>
      </c>
      <c r="K26" s="4">
        <f>Table13678910[[#This Row],[วงเงินที่จะซื้อหรือจ้าง (บาท)]]</f>
        <v>30640</v>
      </c>
      <c r="L26" s="2" t="str">
        <f>Table13678910[[#This Row],[รายชื่อผู้เสนอราคา]]</f>
        <v>ห้างหุ้นส่วนจำกัด ไอทีศีขรภูมิ</v>
      </c>
      <c r="M26" s="7">
        <f>Table13678910[[#This Row],[ราคาที่เสนอ]]</f>
        <v>30640</v>
      </c>
      <c r="N26" s="7" t="s">
        <v>256</v>
      </c>
      <c r="O26" s="11">
        <v>244132</v>
      </c>
      <c r="P26" s="9" t="s">
        <v>35</v>
      </c>
    </row>
    <row r="27" spans="1:16" ht="73.8">
      <c r="A27" s="1">
        <v>26</v>
      </c>
      <c r="B27" s="2">
        <v>2568</v>
      </c>
      <c r="C27" s="2" t="s">
        <v>9</v>
      </c>
      <c r="D27" s="2" t="s">
        <v>10</v>
      </c>
      <c r="E27" s="2" t="s">
        <v>11</v>
      </c>
      <c r="F27" s="3" t="s">
        <v>257</v>
      </c>
      <c r="G27" s="4">
        <v>13100</v>
      </c>
      <c r="H27" s="5">
        <f>Table13678910[[#This Row],[วงเงินที่จะซื้อหรือจ้าง (บาท)]]</f>
        <v>13100</v>
      </c>
      <c r="I27" s="6" t="s">
        <v>12</v>
      </c>
      <c r="J27" s="2" t="s">
        <v>25</v>
      </c>
      <c r="K27" s="4">
        <f>Table13678910[[#This Row],[วงเงินที่จะซื้อหรือจ้าง (บาท)]]</f>
        <v>13100</v>
      </c>
      <c r="L27" s="2" t="str">
        <f>Table13678910[[#This Row],[รายชื่อผู้เสนอราคา]]</f>
        <v>ห้างหุ้นส่วนจำกัด ไอทีศีขรภูมิ</v>
      </c>
      <c r="M27" s="7">
        <f>Table13678910[[#This Row],[ราคาที่เสนอ]]</f>
        <v>13100</v>
      </c>
      <c r="N27" s="7" t="s">
        <v>258</v>
      </c>
      <c r="O27" s="11">
        <v>244132</v>
      </c>
      <c r="P27" s="9" t="s">
        <v>35</v>
      </c>
    </row>
    <row r="28" spans="1:16" ht="73.8">
      <c r="A28" s="1">
        <v>27</v>
      </c>
      <c r="B28" s="2">
        <v>2568</v>
      </c>
      <c r="C28" s="2" t="s">
        <v>9</v>
      </c>
      <c r="D28" s="2" t="s">
        <v>10</v>
      </c>
      <c r="E28" s="2" t="s">
        <v>11</v>
      </c>
      <c r="F28" s="3" t="s">
        <v>259</v>
      </c>
      <c r="G28" s="4">
        <v>20000</v>
      </c>
      <c r="H28" s="5">
        <f>Table13678910[[#This Row],[วงเงินที่จะซื้อหรือจ้าง (บาท)]]</f>
        <v>20000</v>
      </c>
      <c r="I28" s="6" t="s">
        <v>12</v>
      </c>
      <c r="J28" s="2" t="s">
        <v>25</v>
      </c>
      <c r="K28" s="4">
        <v>19500</v>
      </c>
      <c r="L28" s="2" t="str">
        <f>Table13678910[[#This Row],[รายชื่อผู้เสนอราคา]]</f>
        <v>ห้างหุ้นส่วนจำกัด ไอทีศีขรภูมิ</v>
      </c>
      <c r="M28" s="7">
        <f>Table13678910[[#This Row],[ราคาที่เสนอ]]</f>
        <v>19500</v>
      </c>
      <c r="N28" s="7" t="s">
        <v>260</v>
      </c>
      <c r="O28" s="11">
        <v>244132</v>
      </c>
      <c r="P28" s="9" t="s">
        <v>35</v>
      </c>
    </row>
    <row r="29" spans="1:16" ht="73.8">
      <c r="A29" s="1">
        <v>28</v>
      </c>
      <c r="B29" s="2">
        <v>2568</v>
      </c>
      <c r="C29" s="2" t="s">
        <v>9</v>
      </c>
      <c r="D29" s="2" t="s">
        <v>10</v>
      </c>
      <c r="E29" s="2" t="s">
        <v>11</v>
      </c>
      <c r="F29" s="3" t="s">
        <v>261</v>
      </c>
      <c r="G29" s="4">
        <v>5644.59</v>
      </c>
      <c r="H29" s="5">
        <f>Table13678910[[#This Row],[วงเงินที่จะซื้อหรือจ้าง (บาท)]]</f>
        <v>5644.59</v>
      </c>
      <c r="I29" s="6" t="s">
        <v>12</v>
      </c>
      <c r="J29" s="2" t="s">
        <v>262</v>
      </c>
      <c r="K29" s="4">
        <f>Table13678910[[#This Row],[วงเงินที่จะซื้อหรือจ้าง (บาท)]]</f>
        <v>5644.59</v>
      </c>
      <c r="L29" s="2" t="str">
        <f>Table13678910[[#This Row],[รายชื่อผู้เสนอราคา]]</f>
        <v>บริษัท โตโยต้าสุรินทร์ (1991) จำกัด</v>
      </c>
      <c r="M29" s="7">
        <f>Table13678910[[#This Row],[ราคาที่เสนอ]]</f>
        <v>5644.59</v>
      </c>
      <c r="N29" s="7" t="s">
        <v>263</v>
      </c>
      <c r="O29" s="11">
        <v>244134</v>
      </c>
      <c r="P29" s="9" t="s">
        <v>35</v>
      </c>
    </row>
    <row r="30" spans="1:16" ht="73.8">
      <c r="A30" s="1">
        <v>29</v>
      </c>
      <c r="B30" s="2">
        <v>2568</v>
      </c>
      <c r="C30" s="2" t="s">
        <v>9</v>
      </c>
      <c r="D30" s="2" t="s">
        <v>10</v>
      </c>
      <c r="E30" s="2" t="s">
        <v>11</v>
      </c>
      <c r="F30" s="3" t="s">
        <v>264</v>
      </c>
      <c r="G30" s="4">
        <v>28800</v>
      </c>
      <c r="H30" s="5">
        <f>Table13678910[[#This Row],[วงเงินที่จะซื้อหรือจ้าง (บาท)]]</f>
        <v>28800</v>
      </c>
      <c r="I30" s="6" t="s">
        <v>12</v>
      </c>
      <c r="J30" s="2" t="s">
        <v>265</v>
      </c>
      <c r="K30" s="4">
        <f>Table13678910[[#This Row],[วงเงินที่จะซื้อหรือจ้าง (บาท)]]</f>
        <v>28800</v>
      </c>
      <c r="L30" s="2" t="str">
        <f>Table13678910[[#This Row],[รายชื่อผู้เสนอราคา]]</f>
        <v>นาง สุเนตร หนองหว้า</v>
      </c>
      <c r="M30" s="7">
        <f>Table13678910[[#This Row],[ราคาที่เสนอ]]</f>
        <v>28800</v>
      </c>
      <c r="N30" s="7" t="s">
        <v>266</v>
      </c>
      <c r="O30" s="11">
        <v>244134</v>
      </c>
      <c r="P30" s="9" t="s">
        <v>35</v>
      </c>
    </row>
  </sheetData>
  <dataValidations count="1">
    <dataValidation type="list" allowBlank="1" showInputMessage="1" showErrorMessage="1" sqref="I2:I30" xr:uid="{19F1471B-999C-4FDE-9623-8D2EEC3B763A}">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D624-6782-4408-866D-C97C53802ACE}">
  <dimension ref="A1:Q44"/>
  <sheetViews>
    <sheetView view="pageBreakPreview" topLeftCell="D1" zoomScale="60" zoomScaleNormal="100" workbookViewId="0">
      <selection activeCell="Q1" sqref="Q1:Q1048576"/>
    </sheetView>
  </sheetViews>
  <sheetFormatPr defaultColWidth="44.88671875" defaultRowHeight="24.6"/>
  <cols>
    <col min="1" max="1" width="5.109375" style="1" customWidth="1"/>
    <col min="2" max="2" width="12.44140625" style="2" customWidth="1"/>
    <col min="3" max="3" width="22" style="2" customWidth="1"/>
    <col min="4" max="4" width="10.5546875" style="2" customWidth="1"/>
    <col min="5" max="5" width="10" style="2" customWidth="1"/>
    <col min="6" max="6" width="44.88671875" style="2"/>
    <col min="7" max="7" width="23.33203125" style="2" customWidth="1"/>
    <col min="8" max="8" width="15.44140625" style="26" customWidth="1"/>
    <col min="9" max="9" width="17.6640625" style="2" customWidth="1"/>
    <col min="10" max="10" width="30.88671875" style="2" customWidth="1"/>
    <col min="11" max="11" width="17.6640625" style="2" customWidth="1"/>
    <col min="12" max="12" width="31.33203125" style="2" customWidth="1"/>
    <col min="13" max="13" width="26.44140625" style="2" customWidth="1"/>
    <col min="14" max="14" width="12" style="2" customWidth="1"/>
    <col min="15" max="15" width="15.109375" style="26" customWidth="1"/>
    <col min="16" max="16" width="33" style="2" customWidth="1"/>
    <col min="17" max="16384" width="44.88671875" style="10"/>
  </cols>
  <sheetData>
    <row r="1" spans="1:16" s="23" customFormat="1" ht="49.2">
      <c r="A1" s="22" t="s">
        <v>0</v>
      </c>
      <c r="B1" s="23" t="s">
        <v>1</v>
      </c>
      <c r="C1" s="23" t="s">
        <v>2</v>
      </c>
      <c r="D1" s="23" t="s">
        <v>3</v>
      </c>
      <c r="E1" s="23" t="s">
        <v>4</v>
      </c>
      <c r="F1" s="23" t="s">
        <v>5</v>
      </c>
      <c r="G1" s="23" t="s">
        <v>27</v>
      </c>
      <c r="H1" s="24" t="s">
        <v>7</v>
      </c>
      <c r="I1" s="23" t="s">
        <v>6</v>
      </c>
      <c r="J1" s="23" t="s">
        <v>29</v>
      </c>
      <c r="K1" s="23" t="s">
        <v>30</v>
      </c>
      <c r="L1" s="23" t="s">
        <v>31</v>
      </c>
      <c r="M1" s="23" t="s">
        <v>8</v>
      </c>
      <c r="N1" s="23" t="s">
        <v>33</v>
      </c>
      <c r="O1" s="24" t="s">
        <v>32</v>
      </c>
      <c r="P1" s="23" t="s">
        <v>34</v>
      </c>
    </row>
    <row r="2" spans="1:16" ht="73.8">
      <c r="A2" s="1">
        <v>1</v>
      </c>
      <c r="B2" s="2">
        <v>2568</v>
      </c>
      <c r="C2" s="2" t="s">
        <v>9</v>
      </c>
      <c r="D2" s="2" t="s">
        <v>10</v>
      </c>
      <c r="E2" s="2" t="s">
        <v>11</v>
      </c>
      <c r="F2" s="3" t="s">
        <v>267</v>
      </c>
      <c r="G2" s="4">
        <v>6000</v>
      </c>
      <c r="H2" s="5">
        <f>Table1367891011[[#This Row],[วงเงินที่จะซื้อหรือจ้าง (บาท)]]</f>
        <v>6000</v>
      </c>
      <c r="I2" s="6" t="s">
        <v>12</v>
      </c>
      <c r="J2" s="2" t="s">
        <v>98</v>
      </c>
      <c r="K2" s="4">
        <f>Table1367891011[[#This Row],[วงเงินที่จะซื้อหรือจ้าง (บาท)]]</f>
        <v>6000</v>
      </c>
      <c r="L2" s="2" t="str">
        <f>Table1367891011[[#This Row],[รายชื่อผู้เสนอราคา]]</f>
        <v>นางสาวมาลัย แอ่งสุข</v>
      </c>
      <c r="M2" s="7">
        <f>Table1367891011[[#This Row],[ราคาที่เสนอ]]</f>
        <v>6000</v>
      </c>
      <c r="N2" s="7" t="s">
        <v>268</v>
      </c>
      <c r="O2" s="11">
        <v>244139</v>
      </c>
      <c r="P2" s="9" t="s">
        <v>35</v>
      </c>
    </row>
    <row r="3" spans="1:16" ht="98.4">
      <c r="A3" s="1">
        <v>2</v>
      </c>
      <c r="B3" s="2">
        <v>2568</v>
      </c>
      <c r="C3" s="2" t="s">
        <v>9</v>
      </c>
      <c r="D3" s="2" t="s">
        <v>10</v>
      </c>
      <c r="E3" s="2" t="s">
        <v>11</v>
      </c>
      <c r="F3" s="3" t="s">
        <v>269</v>
      </c>
      <c r="G3" s="4">
        <v>9000</v>
      </c>
      <c r="H3" s="5">
        <f>Table1367891011[[#This Row],[วงเงินที่จะซื้อหรือจ้าง (บาท)]]</f>
        <v>9000</v>
      </c>
      <c r="I3" s="6" t="s">
        <v>12</v>
      </c>
      <c r="J3" s="2" t="s">
        <v>68</v>
      </c>
      <c r="K3" s="4">
        <f>Table1367891011[[#This Row],[วงเงินที่จะซื้อหรือจ้าง (บาท)]]</f>
        <v>9000</v>
      </c>
      <c r="L3" s="2" t="str">
        <f>Table1367891011[[#This Row],[รายชื่อผู้เสนอราคา]]</f>
        <v>นายสมศักดิ์ อาจชมภู</v>
      </c>
      <c r="M3" s="7">
        <f>Table1367891011[[#This Row],[ราคาที่เสนอ]]</f>
        <v>9000</v>
      </c>
      <c r="N3" s="7" t="s">
        <v>270</v>
      </c>
      <c r="O3" s="11">
        <v>244139</v>
      </c>
      <c r="P3" s="9" t="s">
        <v>35</v>
      </c>
    </row>
    <row r="4" spans="1:16" ht="98.4">
      <c r="A4" s="1">
        <v>3</v>
      </c>
      <c r="B4" s="2">
        <v>2568</v>
      </c>
      <c r="C4" s="2" t="s">
        <v>9</v>
      </c>
      <c r="D4" s="2" t="s">
        <v>10</v>
      </c>
      <c r="E4" s="2" t="s">
        <v>11</v>
      </c>
      <c r="F4" s="3" t="s">
        <v>271</v>
      </c>
      <c r="G4" s="4">
        <v>9000</v>
      </c>
      <c r="H4" s="5">
        <f>Table1367891011[[#This Row],[วงเงินที่จะซื้อหรือจ้าง (บาท)]]</f>
        <v>9000</v>
      </c>
      <c r="I4" s="6" t="s">
        <v>12</v>
      </c>
      <c r="J4" s="2" t="s">
        <v>13</v>
      </c>
      <c r="K4" s="4">
        <f>Table1367891011[[#This Row],[วงเงินที่จะซื้อหรือจ้าง (บาท)]]</f>
        <v>9000</v>
      </c>
      <c r="L4" s="2" t="str">
        <f>Table1367891011[[#This Row],[รายชื่อผู้เสนอราคา]]</f>
        <v>นายไพรบูลย์ คุชิตา</v>
      </c>
      <c r="M4" s="7">
        <f>Table1367891011[[#This Row],[ราคาที่เสนอ]]</f>
        <v>9000</v>
      </c>
      <c r="N4" s="7" t="s">
        <v>272</v>
      </c>
      <c r="O4" s="11">
        <v>244139</v>
      </c>
      <c r="P4" s="9" t="s">
        <v>35</v>
      </c>
    </row>
    <row r="5" spans="1:16" ht="98.4">
      <c r="A5" s="1">
        <v>4</v>
      </c>
      <c r="B5" s="2">
        <v>2568</v>
      </c>
      <c r="C5" s="2" t="s">
        <v>9</v>
      </c>
      <c r="D5" s="2" t="s">
        <v>10</v>
      </c>
      <c r="E5" s="2" t="s">
        <v>11</v>
      </c>
      <c r="F5" s="3" t="s">
        <v>273</v>
      </c>
      <c r="G5" s="4">
        <v>9000</v>
      </c>
      <c r="H5" s="5">
        <f>Table1367891011[[#This Row],[วงเงินที่จะซื้อหรือจ้าง (บาท)]]</f>
        <v>9000</v>
      </c>
      <c r="I5" s="6" t="s">
        <v>12</v>
      </c>
      <c r="J5" s="2" t="s">
        <v>14</v>
      </c>
      <c r="K5" s="4">
        <f>Table1367891011[[#This Row],[วงเงินที่จะซื้อหรือจ้าง (บาท)]]</f>
        <v>9000</v>
      </c>
      <c r="L5" s="2" t="str">
        <f>Table1367891011[[#This Row],[รายชื่อผู้เสนอราคา]]</f>
        <v>นายศรัณ สาทิพจันทร์</v>
      </c>
      <c r="M5" s="7">
        <f>Table1367891011[[#This Row],[ราคาที่เสนอ]]</f>
        <v>9000</v>
      </c>
      <c r="N5" s="7" t="s">
        <v>274</v>
      </c>
      <c r="O5" s="11">
        <v>244139</v>
      </c>
      <c r="P5" s="9" t="s">
        <v>35</v>
      </c>
    </row>
    <row r="6" spans="1:16" ht="98.4">
      <c r="A6" s="1">
        <v>5</v>
      </c>
      <c r="B6" s="2">
        <v>2568</v>
      </c>
      <c r="C6" s="2" t="s">
        <v>9</v>
      </c>
      <c r="D6" s="2" t="s">
        <v>10</v>
      </c>
      <c r="E6" s="2" t="s">
        <v>11</v>
      </c>
      <c r="F6" s="3" t="s">
        <v>275</v>
      </c>
      <c r="G6" s="4">
        <v>8000</v>
      </c>
      <c r="H6" s="5">
        <f>Table1367891011[[#This Row],[วงเงินที่จะซื้อหรือจ้าง (บาท)]]</f>
        <v>8000</v>
      </c>
      <c r="I6" s="6" t="s">
        <v>12</v>
      </c>
      <c r="J6" s="2" t="s">
        <v>16</v>
      </c>
      <c r="K6" s="4">
        <f>Table1367891011[[#This Row],[วงเงินที่จะซื้อหรือจ้าง (บาท)]]</f>
        <v>8000</v>
      </c>
      <c r="L6" s="2" t="str">
        <f>Table1367891011[[#This Row],[รายชื่อผู้เสนอราคา]]</f>
        <v>นายวัชรินทร์ พางาม</v>
      </c>
      <c r="M6" s="7">
        <f>Table1367891011[[#This Row],[ราคาที่เสนอ]]</f>
        <v>8000</v>
      </c>
      <c r="N6" s="7" t="s">
        <v>270</v>
      </c>
      <c r="O6" s="11">
        <v>244139</v>
      </c>
      <c r="P6" s="9" t="s">
        <v>35</v>
      </c>
    </row>
    <row r="7" spans="1:16" ht="98.4">
      <c r="A7" s="1">
        <v>6</v>
      </c>
      <c r="B7" s="2">
        <v>2568</v>
      </c>
      <c r="C7" s="2" t="s">
        <v>9</v>
      </c>
      <c r="D7" s="2" t="s">
        <v>10</v>
      </c>
      <c r="E7" s="2" t="s">
        <v>11</v>
      </c>
      <c r="F7" s="3" t="s">
        <v>276</v>
      </c>
      <c r="G7" s="4">
        <v>7000</v>
      </c>
      <c r="H7" s="5">
        <f>Table1367891011[[#This Row],[วงเงินที่จะซื้อหรือจ้าง (บาท)]]</f>
        <v>7000</v>
      </c>
      <c r="I7" s="6" t="s">
        <v>12</v>
      </c>
      <c r="J7" s="2" t="s">
        <v>92</v>
      </c>
      <c r="K7" s="4">
        <f>Table1367891011[[#This Row],[วงเงินที่จะซื้อหรือจ้าง (บาท)]]</f>
        <v>7000</v>
      </c>
      <c r="L7" s="2" t="str">
        <f>Table1367891011[[#This Row],[รายชื่อผู้เสนอราคา]]</f>
        <v>นายสาโรจน์ จินพละ</v>
      </c>
      <c r="M7" s="7">
        <f>Table1367891011[[#This Row],[ราคาที่เสนอ]]</f>
        <v>7000</v>
      </c>
      <c r="N7" s="7" t="s">
        <v>277</v>
      </c>
      <c r="O7" s="11">
        <v>244139</v>
      </c>
      <c r="P7" s="9" t="s">
        <v>35</v>
      </c>
    </row>
    <row r="8" spans="1:16" ht="98.4">
      <c r="A8" s="1">
        <v>7</v>
      </c>
      <c r="B8" s="2">
        <v>2568</v>
      </c>
      <c r="C8" s="2" t="s">
        <v>9</v>
      </c>
      <c r="D8" s="2" t="s">
        <v>10</v>
      </c>
      <c r="E8" s="2" t="s">
        <v>11</v>
      </c>
      <c r="F8" s="3" t="s">
        <v>278</v>
      </c>
      <c r="G8" s="4">
        <v>7000</v>
      </c>
      <c r="H8" s="5">
        <f>Table1367891011[[#This Row],[วงเงินที่จะซื้อหรือจ้าง (บาท)]]</f>
        <v>7000</v>
      </c>
      <c r="I8" s="6" t="s">
        <v>12</v>
      </c>
      <c r="J8" s="2" t="s">
        <v>76</v>
      </c>
      <c r="K8" s="4">
        <f>Table1367891011[[#This Row],[วงเงินที่จะซื้อหรือจ้าง (บาท)]]</f>
        <v>7000</v>
      </c>
      <c r="L8" s="2" t="str">
        <f>Table1367891011[[#This Row],[รายชื่อผู้เสนอราคา]]</f>
        <v>นางสาวพิชามญชุ์ สีดาลี</v>
      </c>
      <c r="M8" s="7">
        <f>Table1367891011[[#This Row],[ราคาที่เสนอ]]</f>
        <v>7000</v>
      </c>
      <c r="N8" s="7" t="s">
        <v>279</v>
      </c>
      <c r="O8" s="11">
        <v>244139</v>
      </c>
      <c r="P8" s="9" t="s">
        <v>35</v>
      </c>
    </row>
    <row r="9" spans="1:16" ht="98.4">
      <c r="A9" s="1">
        <v>8</v>
      </c>
      <c r="B9" s="2">
        <v>2568</v>
      </c>
      <c r="C9" s="2" t="s">
        <v>9</v>
      </c>
      <c r="D9" s="2" t="s">
        <v>10</v>
      </c>
      <c r="E9" s="2" t="s">
        <v>11</v>
      </c>
      <c r="F9" s="3" t="s">
        <v>280</v>
      </c>
      <c r="G9" s="4">
        <v>7000</v>
      </c>
      <c r="H9" s="5">
        <f>Table1367891011[[#This Row],[วงเงินที่จะซื้อหรือจ้าง (บาท)]]</f>
        <v>7000</v>
      </c>
      <c r="I9" s="6" t="s">
        <v>12</v>
      </c>
      <c r="J9" s="2" t="s">
        <v>26</v>
      </c>
      <c r="K9" s="4">
        <f>Table1367891011[[#This Row],[วงเงินที่จะซื้อหรือจ้าง (บาท)]]</f>
        <v>7000</v>
      </c>
      <c r="L9" s="2" t="str">
        <f>Table1367891011[[#This Row],[รายชื่อผู้เสนอราคา]]</f>
        <v>นายวีรยุทธ คุชิตา</v>
      </c>
      <c r="M9" s="7">
        <f>Table1367891011[[#This Row],[ราคาที่เสนอ]]</f>
        <v>7000</v>
      </c>
      <c r="N9" s="7" t="s">
        <v>281</v>
      </c>
      <c r="O9" s="11">
        <v>244139</v>
      </c>
      <c r="P9" s="9" t="s">
        <v>35</v>
      </c>
    </row>
    <row r="10" spans="1:16" ht="73.8">
      <c r="A10" s="1">
        <v>9</v>
      </c>
      <c r="B10" s="2">
        <v>2568</v>
      </c>
      <c r="C10" s="2" t="s">
        <v>9</v>
      </c>
      <c r="D10" s="2" t="s">
        <v>10</v>
      </c>
      <c r="E10" s="2" t="s">
        <v>11</v>
      </c>
      <c r="F10" s="3" t="s">
        <v>282</v>
      </c>
      <c r="G10" s="4">
        <v>6000</v>
      </c>
      <c r="H10" s="5">
        <f>Table1367891011[[#This Row],[วงเงินที่จะซื้อหรือจ้าง (บาท)]]</f>
        <v>6000</v>
      </c>
      <c r="I10" s="6" t="s">
        <v>12</v>
      </c>
      <c r="J10" s="2" t="s">
        <v>73</v>
      </c>
      <c r="K10" s="4">
        <f>Table1367891011[[#This Row],[วงเงินที่จะซื้อหรือจ้าง (บาท)]]</f>
        <v>6000</v>
      </c>
      <c r="L10" s="2" t="str">
        <f>Table1367891011[[#This Row],[รายชื่อผู้เสนอราคา]]</f>
        <v>นายธนพล เชี่ยวชาญ</v>
      </c>
      <c r="M10" s="7">
        <f>Table1367891011[[#This Row],[ราคาที่เสนอ]]</f>
        <v>6000</v>
      </c>
      <c r="N10" s="7" t="s">
        <v>283</v>
      </c>
      <c r="O10" s="11">
        <v>244139</v>
      </c>
      <c r="P10" s="9" t="s">
        <v>35</v>
      </c>
    </row>
    <row r="11" spans="1:16" ht="98.4">
      <c r="A11" s="1">
        <v>10</v>
      </c>
      <c r="B11" s="2">
        <v>2568</v>
      </c>
      <c r="C11" s="2" t="s">
        <v>9</v>
      </c>
      <c r="D11" s="2" t="s">
        <v>10</v>
      </c>
      <c r="E11" s="2" t="s">
        <v>11</v>
      </c>
      <c r="F11" s="3" t="s">
        <v>284</v>
      </c>
      <c r="G11" s="4">
        <v>6000</v>
      </c>
      <c r="H11" s="5">
        <f>Table1367891011[[#This Row],[วงเงินที่จะซื้อหรือจ้าง (บาท)]]</f>
        <v>6000</v>
      </c>
      <c r="I11" s="6" t="s">
        <v>12</v>
      </c>
      <c r="J11" s="2" t="s">
        <v>81</v>
      </c>
      <c r="K11" s="4">
        <f>Table1367891011[[#This Row],[วงเงินที่จะซื้อหรือจ้าง (บาท)]]</f>
        <v>6000</v>
      </c>
      <c r="L11" s="2" t="str">
        <f>Table1367891011[[#This Row],[รายชื่อผู้เสนอราคา]]</f>
        <v>นางสาวจันทรา จารัตน์</v>
      </c>
      <c r="M11" s="7">
        <f>Table1367891011[[#This Row],[ราคาที่เสนอ]]</f>
        <v>6000</v>
      </c>
      <c r="N11" s="7" t="s">
        <v>285</v>
      </c>
      <c r="O11" s="11">
        <v>244139</v>
      </c>
      <c r="P11" s="9" t="s">
        <v>35</v>
      </c>
    </row>
    <row r="12" spans="1:16" ht="123">
      <c r="A12" s="1">
        <v>11</v>
      </c>
      <c r="B12" s="2">
        <v>2568</v>
      </c>
      <c r="C12" s="2" t="s">
        <v>9</v>
      </c>
      <c r="D12" s="2" t="s">
        <v>10</v>
      </c>
      <c r="E12" s="2" t="s">
        <v>11</v>
      </c>
      <c r="F12" s="3" t="s">
        <v>286</v>
      </c>
      <c r="G12" s="4">
        <v>6000</v>
      </c>
      <c r="H12" s="5">
        <f>Table1367891011[[#This Row],[วงเงินที่จะซื้อหรือจ้าง (บาท)]]</f>
        <v>6000</v>
      </c>
      <c r="I12" s="6" t="s">
        <v>12</v>
      </c>
      <c r="J12" s="2" t="s">
        <v>20</v>
      </c>
      <c r="K12" s="4">
        <f>Table1367891011[[#This Row],[วงเงินที่จะซื้อหรือจ้าง (บาท)]]</f>
        <v>6000</v>
      </c>
      <c r="L12" s="2" t="str">
        <f>Table1367891011[[#This Row],[รายชื่อผู้เสนอราคา]]</f>
        <v>นางไอ ทองทา</v>
      </c>
      <c r="M12" s="7">
        <f>Table1367891011[[#This Row],[ราคาที่เสนอ]]</f>
        <v>6000</v>
      </c>
      <c r="N12" s="7" t="s">
        <v>287</v>
      </c>
      <c r="O12" s="11">
        <v>244139</v>
      </c>
      <c r="P12" s="9" t="s">
        <v>35</v>
      </c>
    </row>
    <row r="13" spans="1:16" ht="98.4">
      <c r="A13" s="1">
        <v>12</v>
      </c>
      <c r="B13" s="2">
        <v>2568</v>
      </c>
      <c r="C13" s="2" t="s">
        <v>9</v>
      </c>
      <c r="D13" s="2" t="s">
        <v>10</v>
      </c>
      <c r="E13" s="2" t="s">
        <v>11</v>
      </c>
      <c r="F13" s="3" t="s">
        <v>288</v>
      </c>
      <c r="G13" s="4">
        <v>9000</v>
      </c>
      <c r="H13" s="5">
        <f>Table1367891011[[#This Row],[วงเงินที่จะซื้อหรือจ้าง (บาท)]]</f>
        <v>9000</v>
      </c>
      <c r="I13" s="6" t="s">
        <v>12</v>
      </c>
      <c r="J13" s="2" t="s">
        <v>23</v>
      </c>
      <c r="K13" s="4">
        <f>Table1367891011[[#This Row],[วงเงินที่จะซื้อหรือจ้าง (บาท)]]</f>
        <v>9000</v>
      </c>
      <c r="L13" s="2" t="str">
        <f>Table1367891011[[#This Row],[รายชื่อผู้เสนอราคา]]</f>
        <v>นายเอกณรงค์ บึงแก้ว</v>
      </c>
      <c r="M13" s="7">
        <f>Table1367891011[[#This Row],[ราคาที่เสนอ]]</f>
        <v>9000</v>
      </c>
      <c r="N13" s="7" t="s">
        <v>289</v>
      </c>
      <c r="O13" s="11">
        <v>244139</v>
      </c>
      <c r="P13" s="9" t="s">
        <v>35</v>
      </c>
    </row>
    <row r="14" spans="1:16" ht="98.4">
      <c r="A14" s="1">
        <v>13</v>
      </c>
      <c r="B14" s="2">
        <v>2568</v>
      </c>
      <c r="C14" s="2" t="s">
        <v>9</v>
      </c>
      <c r="D14" s="2" t="s">
        <v>10</v>
      </c>
      <c r="E14" s="2" t="s">
        <v>11</v>
      </c>
      <c r="F14" s="3" t="s">
        <v>290</v>
      </c>
      <c r="G14" s="4">
        <v>9000</v>
      </c>
      <c r="H14" s="5">
        <f>Table1367891011[[#This Row],[วงเงินที่จะซื้อหรือจ้าง (บาท)]]</f>
        <v>9000</v>
      </c>
      <c r="I14" s="6" t="s">
        <v>12</v>
      </c>
      <c r="J14" s="2" t="s">
        <v>19</v>
      </c>
      <c r="K14" s="4">
        <f>Table1367891011[[#This Row],[วงเงินที่จะซื้อหรือจ้าง (บาท)]]</f>
        <v>9000</v>
      </c>
      <c r="L14" s="2" t="str">
        <f>Table1367891011[[#This Row],[รายชื่อผู้เสนอราคา]]</f>
        <v>นายมณี สาทิพจันทร์</v>
      </c>
      <c r="M14" s="7">
        <f>Table1367891011[[#This Row],[ราคาที่เสนอ]]</f>
        <v>9000</v>
      </c>
      <c r="N14" s="7" t="s">
        <v>291</v>
      </c>
      <c r="O14" s="11">
        <v>244139</v>
      </c>
      <c r="P14" s="9" t="s">
        <v>35</v>
      </c>
    </row>
    <row r="15" spans="1:16" ht="98.4">
      <c r="A15" s="1">
        <v>14</v>
      </c>
      <c r="B15" s="2">
        <v>2568</v>
      </c>
      <c r="C15" s="2" t="s">
        <v>9</v>
      </c>
      <c r="D15" s="2" t="s">
        <v>10</v>
      </c>
      <c r="E15" s="2" t="s">
        <v>11</v>
      </c>
      <c r="F15" s="3" t="s">
        <v>292</v>
      </c>
      <c r="G15" s="4">
        <v>8000</v>
      </c>
      <c r="H15" s="5">
        <f>Table1367891011[[#This Row],[วงเงินที่จะซื้อหรือจ้าง (บาท)]]</f>
        <v>8000</v>
      </c>
      <c r="I15" s="6" t="s">
        <v>12</v>
      </c>
      <c r="J15" s="2" t="s">
        <v>15</v>
      </c>
      <c r="K15" s="4">
        <f>Table1367891011[[#This Row],[วงเงินที่จะซื้อหรือจ้าง (บาท)]]</f>
        <v>8000</v>
      </c>
      <c r="L15" s="2" t="str">
        <f>Table1367891011[[#This Row],[รายชื่อผู้เสนอราคา]]</f>
        <v>นายนันทวัฒน์ ทองทา</v>
      </c>
      <c r="M15" s="7">
        <f>Table1367891011[[#This Row],[ราคาที่เสนอ]]</f>
        <v>8000</v>
      </c>
      <c r="N15" s="7" t="s">
        <v>293</v>
      </c>
      <c r="O15" s="11">
        <v>244139</v>
      </c>
      <c r="P15" s="9" t="s">
        <v>35</v>
      </c>
    </row>
    <row r="16" spans="1:16" ht="98.4">
      <c r="A16" s="1">
        <v>15</v>
      </c>
      <c r="B16" s="2">
        <v>2568</v>
      </c>
      <c r="C16" s="2" t="s">
        <v>9</v>
      </c>
      <c r="D16" s="2" t="s">
        <v>10</v>
      </c>
      <c r="E16" s="2" t="s">
        <v>11</v>
      </c>
      <c r="F16" s="3" t="s">
        <v>294</v>
      </c>
      <c r="G16" s="4">
        <v>41777.58</v>
      </c>
      <c r="H16" s="5">
        <f>Table1367891011[[#This Row],[วงเงินที่จะซื้อหรือจ้าง (บาท)]]</f>
        <v>41777.58</v>
      </c>
      <c r="I16" s="6" t="s">
        <v>12</v>
      </c>
      <c r="J16" s="2" t="s">
        <v>295</v>
      </c>
      <c r="K16" s="4">
        <f>Table1367891011[[#This Row],[วงเงินที่จะซื้อหรือจ้าง (บาท)]]</f>
        <v>41777.58</v>
      </c>
      <c r="L16" s="2" t="str">
        <f>Table1367891011[[#This Row],[รายชื่อผู้เสนอราคา]]</f>
        <v>สหกรณ์โคนมปากช่อง จำกัด</v>
      </c>
      <c r="M16" s="7">
        <f>Table1367891011[[#This Row],[ราคาที่เสนอ]]</f>
        <v>41777.58</v>
      </c>
      <c r="N16" s="7" t="s">
        <v>296</v>
      </c>
      <c r="O16" s="11">
        <v>244141</v>
      </c>
      <c r="P16" s="9" t="s">
        <v>35</v>
      </c>
    </row>
    <row r="17" spans="1:16" ht="73.8">
      <c r="A17" s="1">
        <v>16</v>
      </c>
      <c r="B17" s="2">
        <v>2568</v>
      </c>
      <c r="C17" s="2" t="s">
        <v>9</v>
      </c>
      <c r="D17" s="2" t="s">
        <v>10</v>
      </c>
      <c r="E17" s="2" t="s">
        <v>11</v>
      </c>
      <c r="F17" s="3" t="s">
        <v>297</v>
      </c>
      <c r="G17" s="4">
        <v>497600</v>
      </c>
      <c r="H17" s="5">
        <v>506277.23</v>
      </c>
      <c r="I17" s="6" t="s">
        <v>12</v>
      </c>
      <c r="J17" s="2" t="s">
        <v>298</v>
      </c>
      <c r="K17" s="4">
        <v>497000</v>
      </c>
      <c r="L17" s="2" t="str">
        <f>Table1367891011[[#This Row],[รายชื่อผู้เสนอราคา]]</f>
        <v>ห้างหุ้นส่วนจำกัด สมศรีก่อสร้าง</v>
      </c>
      <c r="M17" s="7">
        <f>Table1367891011[[#This Row],[ราคาที่เสนอ]]</f>
        <v>497000</v>
      </c>
      <c r="N17" s="7" t="s">
        <v>299</v>
      </c>
      <c r="O17" s="11">
        <v>244147</v>
      </c>
      <c r="P17" s="9" t="s">
        <v>35</v>
      </c>
    </row>
    <row r="18" spans="1:16" ht="73.8">
      <c r="A18" s="1">
        <v>17</v>
      </c>
      <c r="B18" s="2">
        <v>2568</v>
      </c>
      <c r="C18" s="2" t="s">
        <v>9</v>
      </c>
      <c r="D18" s="2" t="s">
        <v>10</v>
      </c>
      <c r="E18" s="2" t="s">
        <v>11</v>
      </c>
      <c r="F18" s="3" t="s">
        <v>301</v>
      </c>
      <c r="G18" s="4">
        <v>12000</v>
      </c>
      <c r="H18" s="5">
        <f>Table1367891011[[#This Row],[วงเงินที่จะซื้อหรือจ้าง (บาท)]]</f>
        <v>12000</v>
      </c>
      <c r="I18" s="6" t="s">
        <v>12</v>
      </c>
      <c r="J18" s="2" t="s">
        <v>131</v>
      </c>
      <c r="K18" s="4">
        <v>11100</v>
      </c>
      <c r="L18" s="2" t="str">
        <f>Table1367891011[[#This Row],[รายชื่อผู้เสนอราคา]]</f>
        <v>ห้างหุ้นส่วนจำกัด เน๊ต เฟอร์นิเจอร์</v>
      </c>
      <c r="M18" s="7">
        <f>Table1367891011[[#This Row],[ราคาที่เสนอ]]</f>
        <v>11100</v>
      </c>
      <c r="N18" s="7" t="s">
        <v>300</v>
      </c>
      <c r="O18" s="11">
        <v>244145</v>
      </c>
      <c r="P18" s="9" t="s">
        <v>35</v>
      </c>
    </row>
    <row r="19" spans="1:16" ht="98.4">
      <c r="A19" s="1">
        <v>18</v>
      </c>
      <c r="B19" s="2">
        <v>2568</v>
      </c>
      <c r="C19" s="2" t="s">
        <v>9</v>
      </c>
      <c r="D19" s="2" t="s">
        <v>10</v>
      </c>
      <c r="E19" s="2" t="s">
        <v>11</v>
      </c>
      <c r="F19" s="3" t="s">
        <v>302</v>
      </c>
      <c r="G19" s="4">
        <v>58000</v>
      </c>
      <c r="H19" s="5">
        <f>Table1367891011[[#This Row],[วงเงินที่จะซื้อหรือจ้าง (บาท)]]</f>
        <v>58000</v>
      </c>
      <c r="I19" s="6" t="s">
        <v>12</v>
      </c>
      <c r="J19" s="2" t="s">
        <v>234</v>
      </c>
      <c r="K19" s="4">
        <f>Table1367891011[[#This Row],[วงเงินที่จะซื้อหรือจ้าง (บาท)]]</f>
        <v>58000</v>
      </c>
      <c r="L19" s="2" t="str">
        <f>Table1367891011[[#This Row],[รายชื่อผู้เสนอราคา]]</f>
        <v>บริษัท เอสเค ซัพพลาย อินเตอร์กรุ๊ป จำกัด</v>
      </c>
      <c r="M19" s="7">
        <f>Table1367891011[[#This Row],[ราคาที่เสนอ]]</f>
        <v>58000</v>
      </c>
      <c r="N19" s="7" t="s">
        <v>303</v>
      </c>
      <c r="O19" s="11">
        <v>244146</v>
      </c>
      <c r="P19" s="9" t="s">
        <v>35</v>
      </c>
    </row>
    <row r="20" spans="1:16" ht="98.4">
      <c r="A20" s="1">
        <v>19</v>
      </c>
      <c r="B20" s="2">
        <v>2568</v>
      </c>
      <c r="C20" s="2" t="s">
        <v>9</v>
      </c>
      <c r="D20" s="2" t="s">
        <v>10</v>
      </c>
      <c r="E20" s="2" t="s">
        <v>11</v>
      </c>
      <c r="F20" s="3" t="s">
        <v>304</v>
      </c>
      <c r="G20" s="4">
        <v>4142</v>
      </c>
      <c r="H20" s="5">
        <f>Table1367891011[[#This Row],[วงเงินที่จะซื้อหรือจ้าง (บาท)]]</f>
        <v>4142</v>
      </c>
      <c r="I20" s="6" t="s">
        <v>12</v>
      </c>
      <c r="J20" s="2" t="s">
        <v>191</v>
      </c>
      <c r="K20" s="4">
        <f>Table1367891011[[#This Row],[วงเงินที่จะซื้อหรือจ้าง (บาท)]]</f>
        <v>4142</v>
      </c>
      <c r="L20" s="2" t="str">
        <f>Table1367891011[[#This Row],[รายชื่อผู้เสนอราคา]]</f>
        <v>เอ็นบีดีไซน์</v>
      </c>
      <c r="M20" s="7">
        <f>Table1367891011[[#This Row],[ราคาที่เสนอ]]</f>
        <v>4142</v>
      </c>
      <c r="N20" s="7" t="s">
        <v>305</v>
      </c>
      <c r="O20" s="11">
        <v>244158</v>
      </c>
      <c r="P20" s="9" t="s">
        <v>35</v>
      </c>
    </row>
    <row r="21" spans="1:16" ht="73.8">
      <c r="A21" s="1">
        <v>20</v>
      </c>
      <c r="B21" s="2">
        <v>2568</v>
      </c>
      <c r="C21" s="2" t="s">
        <v>9</v>
      </c>
      <c r="D21" s="2" t="s">
        <v>10</v>
      </c>
      <c r="E21" s="2" t="s">
        <v>11</v>
      </c>
      <c r="F21" s="3" t="s">
        <v>306</v>
      </c>
      <c r="G21" s="4">
        <v>10000</v>
      </c>
      <c r="H21" s="5">
        <f>Table1367891011[[#This Row],[วงเงินที่จะซื้อหรือจ้าง (บาท)]]</f>
        <v>10000</v>
      </c>
      <c r="I21" s="6" t="s">
        <v>12</v>
      </c>
      <c r="J21" s="2" t="s">
        <v>307</v>
      </c>
      <c r="K21" s="4">
        <v>9300</v>
      </c>
      <c r="L21" s="2" t="str">
        <f>Table1367891011[[#This Row],[รายชื่อผู้เสนอราคา]]</f>
        <v>ร้านมาตังค์ มินิมาร์ท</v>
      </c>
      <c r="M21" s="7">
        <f>Table1367891011[[#This Row],[ราคาที่เสนอ]]</f>
        <v>9300</v>
      </c>
      <c r="N21" s="7" t="s">
        <v>308</v>
      </c>
      <c r="O21" s="11">
        <v>244165</v>
      </c>
      <c r="P21" s="9" t="s">
        <v>35</v>
      </c>
    </row>
    <row r="22" spans="1:16" ht="49.2">
      <c r="A22" s="1">
        <v>21</v>
      </c>
      <c r="B22" s="2">
        <v>2568</v>
      </c>
      <c r="C22" s="2" t="s">
        <v>9</v>
      </c>
      <c r="D22" s="2" t="s">
        <v>10</v>
      </c>
      <c r="E22" s="2" t="s">
        <v>11</v>
      </c>
      <c r="F22" s="3" t="s">
        <v>309</v>
      </c>
      <c r="G22" s="4">
        <v>10000</v>
      </c>
      <c r="H22" s="5">
        <f>Table1367891011[[#This Row],[วงเงินที่จะซื้อหรือจ้าง (บาท)]]</f>
        <v>10000</v>
      </c>
      <c r="I22" s="6" t="s">
        <v>12</v>
      </c>
      <c r="J22" s="2" t="s">
        <v>307</v>
      </c>
      <c r="K22" s="4">
        <f>Table1367891011[[#This Row],[วงเงินที่จะซื้อหรือจ้าง (บาท)]]</f>
        <v>10000</v>
      </c>
      <c r="L22" s="2" t="str">
        <f>Table1367891011[[#This Row],[รายชื่อผู้เสนอราคา]]</f>
        <v>ร้านมาตังค์ มินิมาร์ท</v>
      </c>
      <c r="M22" s="7">
        <f>Table1367891011[[#This Row],[ราคาที่เสนอ]]</f>
        <v>10000</v>
      </c>
      <c r="N22" s="7" t="s">
        <v>310</v>
      </c>
      <c r="O22" s="11">
        <v>244165</v>
      </c>
      <c r="P22" s="9" t="s">
        <v>35</v>
      </c>
    </row>
    <row r="23" spans="1:16" ht="49.2">
      <c r="A23" s="1">
        <v>22</v>
      </c>
      <c r="B23" s="2">
        <v>2568</v>
      </c>
      <c r="C23" s="2" t="s">
        <v>9</v>
      </c>
      <c r="D23" s="2" t="s">
        <v>10</v>
      </c>
      <c r="E23" s="2" t="s">
        <v>11</v>
      </c>
      <c r="F23" s="3" t="s">
        <v>311</v>
      </c>
      <c r="G23" s="4">
        <v>60000</v>
      </c>
      <c r="H23" s="5">
        <f>Table1367891011[[#This Row],[วงเงินที่จะซื้อหรือจ้าง (บาท)]]</f>
        <v>60000</v>
      </c>
      <c r="I23" s="6" t="s">
        <v>12</v>
      </c>
      <c r="J23" s="2" t="s">
        <v>307</v>
      </c>
      <c r="K23" s="4">
        <v>58000</v>
      </c>
      <c r="L23" s="2" t="str">
        <f>Table1367891011[[#This Row],[รายชื่อผู้เสนอราคา]]</f>
        <v>ร้านมาตังค์ มินิมาร์ท</v>
      </c>
      <c r="M23" s="7">
        <f>Table1367891011[[#This Row],[ราคาที่เสนอ]]</f>
        <v>58000</v>
      </c>
      <c r="N23" s="7" t="s">
        <v>312</v>
      </c>
      <c r="O23" s="11">
        <v>244165</v>
      </c>
      <c r="P23" s="9" t="s">
        <v>35</v>
      </c>
    </row>
    <row r="24" spans="1:16" ht="98.4">
      <c r="A24" s="1">
        <v>23</v>
      </c>
      <c r="B24" s="2">
        <v>2568</v>
      </c>
      <c r="C24" s="2" t="s">
        <v>9</v>
      </c>
      <c r="D24" s="2" t="s">
        <v>10</v>
      </c>
      <c r="E24" s="2" t="s">
        <v>11</v>
      </c>
      <c r="F24" s="3" t="s">
        <v>313</v>
      </c>
      <c r="G24" s="4">
        <v>6000</v>
      </c>
      <c r="H24" s="5">
        <f>Table1367891011[[#This Row],[วงเงินที่จะซื้อหรือจ้าง (บาท)]]</f>
        <v>6000</v>
      </c>
      <c r="I24" s="6" t="s">
        <v>12</v>
      </c>
      <c r="J24" s="2" t="s">
        <v>20</v>
      </c>
      <c r="K24" s="4">
        <f>Table1367891011[[#This Row],[วงเงินที่จะซื้อหรือจ้าง (บาท)]]</f>
        <v>6000</v>
      </c>
      <c r="L24" s="2" t="str">
        <f>Table1367891011[[#This Row],[รายชื่อผู้เสนอราคา]]</f>
        <v>นางไอ ทองทา</v>
      </c>
      <c r="M24" s="7">
        <f>Table1367891011[[#This Row],[ราคาที่เสนอ]]</f>
        <v>6000</v>
      </c>
      <c r="N24" s="7" t="s">
        <v>314</v>
      </c>
      <c r="O24" s="11">
        <v>244165</v>
      </c>
      <c r="P24" s="9" t="s">
        <v>35</v>
      </c>
    </row>
    <row r="25" spans="1:16" ht="73.8">
      <c r="A25" s="1">
        <v>24</v>
      </c>
      <c r="B25" s="2">
        <v>2568</v>
      </c>
      <c r="C25" s="2" t="s">
        <v>9</v>
      </c>
      <c r="D25" s="2" t="s">
        <v>10</v>
      </c>
      <c r="E25" s="2" t="s">
        <v>11</v>
      </c>
      <c r="F25" s="3" t="s">
        <v>315</v>
      </c>
      <c r="G25" s="4">
        <v>6000</v>
      </c>
      <c r="H25" s="5">
        <f>Table1367891011[[#This Row],[วงเงินที่จะซื้อหรือจ้าง (บาท)]]</f>
        <v>6000</v>
      </c>
      <c r="I25" s="6" t="s">
        <v>12</v>
      </c>
      <c r="J25" s="2" t="s">
        <v>98</v>
      </c>
      <c r="K25" s="4">
        <f>Table1367891011[[#This Row],[วงเงินที่จะซื้อหรือจ้าง (บาท)]]</f>
        <v>6000</v>
      </c>
      <c r="L25" s="2" t="str">
        <f>Table1367891011[[#This Row],[รายชื่อผู้เสนอราคา]]</f>
        <v>นางสาวมาลัย แอ่งสุข</v>
      </c>
      <c r="M25" s="7">
        <f>Table1367891011[[#This Row],[ราคาที่เสนอ]]</f>
        <v>6000</v>
      </c>
      <c r="N25" s="7" t="s">
        <v>318</v>
      </c>
      <c r="O25" s="11">
        <v>244165</v>
      </c>
      <c r="P25" s="9" t="s">
        <v>35</v>
      </c>
    </row>
    <row r="26" spans="1:16" ht="98.4">
      <c r="A26" s="1">
        <v>25</v>
      </c>
      <c r="B26" s="2">
        <v>2568</v>
      </c>
      <c r="C26" s="2" t="s">
        <v>9</v>
      </c>
      <c r="D26" s="2" t="s">
        <v>10</v>
      </c>
      <c r="E26" s="2" t="s">
        <v>11</v>
      </c>
      <c r="F26" s="3" t="s">
        <v>316</v>
      </c>
      <c r="G26" s="4">
        <v>9000</v>
      </c>
      <c r="H26" s="5">
        <f>Table1367891011[[#This Row],[วงเงินที่จะซื้อหรือจ้าง (บาท)]]</f>
        <v>9000</v>
      </c>
      <c r="I26" s="6" t="s">
        <v>12</v>
      </c>
      <c r="J26" s="2" t="s">
        <v>23</v>
      </c>
      <c r="K26" s="4">
        <f>Table1367891011[[#This Row],[วงเงินที่จะซื้อหรือจ้าง (บาท)]]</f>
        <v>9000</v>
      </c>
      <c r="L26" s="2" t="str">
        <f>Table1367891011[[#This Row],[รายชื่อผู้เสนอราคา]]</f>
        <v>นายเอกณรงค์ บึงแก้ว</v>
      </c>
      <c r="M26" s="7">
        <f>Table1367891011[[#This Row],[ราคาที่เสนอ]]</f>
        <v>9000</v>
      </c>
      <c r="N26" s="7" t="s">
        <v>317</v>
      </c>
      <c r="O26" s="11">
        <v>244165</v>
      </c>
      <c r="P26" s="9" t="s">
        <v>35</v>
      </c>
    </row>
    <row r="27" spans="1:16" ht="123">
      <c r="A27" s="1">
        <v>26</v>
      </c>
      <c r="B27" s="2">
        <v>2568</v>
      </c>
      <c r="C27" s="2" t="s">
        <v>9</v>
      </c>
      <c r="D27" s="2" t="s">
        <v>10</v>
      </c>
      <c r="E27" s="2" t="s">
        <v>11</v>
      </c>
      <c r="F27" s="3" t="s">
        <v>319</v>
      </c>
      <c r="G27" s="4">
        <v>9000</v>
      </c>
      <c r="H27" s="5">
        <f>Table1367891011[[#This Row],[วงเงินที่จะซื้อหรือจ้าง (บาท)]]</f>
        <v>9000</v>
      </c>
      <c r="I27" s="6" t="s">
        <v>12</v>
      </c>
      <c r="J27" s="2" t="s">
        <v>19</v>
      </c>
      <c r="K27" s="4">
        <f>Table1367891011[[#This Row],[วงเงินที่จะซื้อหรือจ้าง (บาท)]]</f>
        <v>9000</v>
      </c>
      <c r="L27" s="2" t="str">
        <f>Table1367891011[[#This Row],[รายชื่อผู้เสนอราคา]]</f>
        <v>นายมณี สาทิพจันทร์</v>
      </c>
      <c r="M27" s="7">
        <f>Table1367891011[[#This Row],[ราคาที่เสนอ]]</f>
        <v>9000</v>
      </c>
      <c r="N27" s="7" t="s">
        <v>320</v>
      </c>
      <c r="O27" s="11">
        <v>244165</v>
      </c>
      <c r="P27" s="9" t="s">
        <v>35</v>
      </c>
    </row>
    <row r="28" spans="1:16" ht="98.4">
      <c r="A28" s="1">
        <v>27</v>
      </c>
      <c r="B28" s="2">
        <v>2568</v>
      </c>
      <c r="C28" s="2" t="s">
        <v>9</v>
      </c>
      <c r="D28" s="2" t="s">
        <v>10</v>
      </c>
      <c r="E28" s="2" t="s">
        <v>11</v>
      </c>
      <c r="F28" s="3" t="s">
        <v>321</v>
      </c>
      <c r="G28" s="4">
        <v>9000</v>
      </c>
      <c r="H28" s="5">
        <f>Table1367891011[[#This Row],[วงเงินที่จะซื้อหรือจ้าง (บาท)]]</f>
        <v>9000</v>
      </c>
      <c r="I28" s="6" t="s">
        <v>12</v>
      </c>
      <c r="J28" s="2" t="s">
        <v>68</v>
      </c>
      <c r="K28" s="4">
        <f>Table1367891011[[#This Row],[วงเงินที่จะซื้อหรือจ้าง (บาท)]]</f>
        <v>9000</v>
      </c>
      <c r="L28" s="2" t="str">
        <f>Table1367891011[[#This Row],[รายชื่อผู้เสนอราคา]]</f>
        <v>นายสมศักดิ์ อาจชมภู</v>
      </c>
      <c r="M28" s="7">
        <f>Table1367891011[[#This Row],[ราคาที่เสนอ]]</f>
        <v>9000</v>
      </c>
      <c r="N28" s="7" t="s">
        <v>322</v>
      </c>
      <c r="O28" s="11">
        <v>244165</v>
      </c>
      <c r="P28" s="9" t="s">
        <v>35</v>
      </c>
    </row>
    <row r="29" spans="1:16" ht="98.4">
      <c r="A29" s="1">
        <v>28</v>
      </c>
      <c r="B29" s="2">
        <v>2568</v>
      </c>
      <c r="C29" s="2" t="s">
        <v>9</v>
      </c>
      <c r="D29" s="2" t="s">
        <v>10</v>
      </c>
      <c r="E29" s="2" t="s">
        <v>11</v>
      </c>
      <c r="F29" s="3" t="s">
        <v>323</v>
      </c>
      <c r="G29" s="4">
        <v>9000</v>
      </c>
      <c r="H29" s="5">
        <f>Table1367891011[[#This Row],[วงเงินที่จะซื้อหรือจ้าง (บาท)]]</f>
        <v>9000</v>
      </c>
      <c r="I29" s="6" t="s">
        <v>12</v>
      </c>
      <c r="J29" s="2" t="s">
        <v>14</v>
      </c>
      <c r="K29" s="4">
        <f>Table1367891011[[#This Row],[วงเงินที่จะซื้อหรือจ้าง (บาท)]]</f>
        <v>9000</v>
      </c>
      <c r="L29" s="2" t="str">
        <f>Table1367891011[[#This Row],[รายชื่อผู้เสนอราคา]]</f>
        <v>นายศรัณ สาทิพจันทร์</v>
      </c>
      <c r="M29" s="7">
        <f>Table1367891011[[#This Row],[ราคาที่เสนอ]]</f>
        <v>9000</v>
      </c>
      <c r="N29" s="7" t="s">
        <v>324</v>
      </c>
      <c r="O29" s="11">
        <v>244165</v>
      </c>
      <c r="P29" s="9" t="s">
        <v>35</v>
      </c>
    </row>
    <row r="30" spans="1:16" ht="98.4">
      <c r="A30" s="1">
        <v>29</v>
      </c>
      <c r="B30" s="2">
        <v>2568</v>
      </c>
      <c r="C30" s="2" t="s">
        <v>9</v>
      </c>
      <c r="D30" s="2" t="s">
        <v>10</v>
      </c>
      <c r="E30" s="2" t="s">
        <v>11</v>
      </c>
      <c r="F30" s="3" t="s">
        <v>325</v>
      </c>
      <c r="G30" s="4">
        <v>9000</v>
      </c>
      <c r="H30" s="5">
        <f>Table1367891011[[#This Row],[วงเงินที่จะซื้อหรือจ้าง (บาท)]]</f>
        <v>9000</v>
      </c>
      <c r="I30" s="6" t="s">
        <v>12</v>
      </c>
      <c r="J30" s="2" t="s">
        <v>13</v>
      </c>
      <c r="K30" s="4">
        <f>Table1367891011[[#This Row],[วงเงินที่จะซื้อหรือจ้าง (บาท)]]</f>
        <v>9000</v>
      </c>
      <c r="L30" s="2" t="str">
        <f>Table1367891011[[#This Row],[รายชื่อผู้เสนอราคา]]</f>
        <v>นายไพรบูลย์ คุชิตา</v>
      </c>
      <c r="M30" s="7">
        <f>Table1367891011[[#This Row],[ราคาที่เสนอ]]</f>
        <v>9000</v>
      </c>
      <c r="N30" s="7" t="s">
        <v>326</v>
      </c>
      <c r="O30" s="11">
        <v>244165</v>
      </c>
      <c r="P30" s="9" t="s">
        <v>35</v>
      </c>
    </row>
    <row r="31" spans="1:16" ht="98.4">
      <c r="A31" s="1">
        <v>30</v>
      </c>
      <c r="B31" s="2">
        <v>2568</v>
      </c>
      <c r="C31" s="2" t="s">
        <v>9</v>
      </c>
      <c r="D31" s="2" t="s">
        <v>10</v>
      </c>
      <c r="E31" s="2" t="s">
        <v>11</v>
      </c>
      <c r="F31" s="3" t="s">
        <v>327</v>
      </c>
      <c r="G31" s="4">
        <v>8000</v>
      </c>
      <c r="H31" s="5">
        <f>Table1367891011[[#This Row],[วงเงินที่จะซื้อหรือจ้าง (บาท)]]</f>
        <v>8000</v>
      </c>
      <c r="I31" s="6" t="s">
        <v>12</v>
      </c>
      <c r="J31" s="2" t="s">
        <v>15</v>
      </c>
      <c r="K31" s="4">
        <f>Table1367891011[[#This Row],[วงเงินที่จะซื้อหรือจ้าง (บาท)]]</f>
        <v>8000</v>
      </c>
      <c r="L31" s="2" t="str">
        <f>Table1367891011[[#This Row],[รายชื่อผู้เสนอราคา]]</f>
        <v>นายนันทวัฒน์ ทองทา</v>
      </c>
      <c r="M31" s="7">
        <f>Table1367891011[[#This Row],[ราคาที่เสนอ]]</f>
        <v>8000</v>
      </c>
      <c r="N31" s="7" t="s">
        <v>328</v>
      </c>
      <c r="O31" s="11">
        <v>244165</v>
      </c>
      <c r="P31" s="9" t="s">
        <v>35</v>
      </c>
    </row>
    <row r="32" spans="1:16" ht="98.4">
      <c r="A32" s="1">
        <v>31</v>
      </c>
      <c r="B32" s="2">
        <v>2568</v>
      </c>
      <c r="C32" s="2" t="s">
        <v>9</v>
      </c>
      <c r="D32" s="2" t="s">
        <v>10</v>
      </c>
      <c r="E32" s="2" t="s">
        <v>11</v>
      </c>
      <c r="F32" s="3" t="s">
        <v>329</v>
      </c>
      <c r="G32" s="4">
        <v>8000</v>
      </c>
      <c r="H32" s="5">
        <f>Table1367891011[[#This Row],[วงเงินที่จะซื้อหรือจ้าง (บาท)]]</f>
        <v>8000</v>
      </c>
      <c r="I32" s="6" t="s">
        <v>12</v>
      </c>
      <c r="J32" s="2" t="s">
        <v>16</v>
      </c>
      <c r="K32" s="4">
        <f>Table1367891011[[#This Row],[วงเงินที่จะซื้อหรือจ้าง (บาท)]]</f>
        <v>8000</v>
      </c>
      <c r="L32" s="2" t="str">
        <f>Table1367891011[[#This Row],[รายชื่อผู้เสนอราคา]]</f>
        <v>นายวัชรินทร์ พางาม</v>
      </c>
      <c r="M32" s="7">
        <f>Table1367891011[[#This Row],[ราคาที่เสนอ]]</f>
        <v>8000</v>
      </c>
      <c r="N32" s="7" t="s">
        <v>330</v>
      </c>
      <c r="O32" s="11">
        <v>244165</v>
      </c>
      <c r="P32" s="9" t="s">
        <v>35</v>
      </c>
    </row>
    <row r="33" spans="1:16" ht="98.4">
      <c r="A33" s="1">
        <v>32</v>
      </c>
      <c r="B33" s="2">
        <v>2568</v>
      </c>
      <c r="C33" s="2" t="s">
        <v>9</v>
      </c>
      <c r="D33" s="2" t="s">
        <v>10</v>
      </c>
      <c r="E33" s="2" t="s">
        <v>11</v>
      </c>
      <c r="F33" s="3" t="s">
        <v>331</v>
      </c>
      <c r="G33" s="4">
        <v>7000</v>
      </c>
      <c r="H33" s="5">
        <f>Table1367891011[[#This Row],[วงเงินที่จะซื้อหรือจ้าง (บาท)]]</f>
        <v>7000</v>
      </c>
      <c r="I33" s="6" t="s">
        <v>12</v>
      </c>
      <c r="J33" s="2" t="s">
        <v>92</v>
      </c>
      <c r="K33" s="4">
        <f>Table1367891011[[#This Row],[วงเงินที่จะซื้อหรือจ้าง (บาท)]]</f>
        <v>7000</v>
      </c>
      <c r="L33" s="2" t="str">
        <f>Table1367891011[[#This Row],[รายชื่อผู้เสนอราคา]]</f>
        <v>นายสาโรจน์ จินพละ</v>
      </c>
      <c r="M33" s="7">
        <f>Table1367891011[[#This Row],[ราคาที่เสนอ]]</f>
        <v>7000</v>
      </c>
      <c r="N33" s="7" t="s">
        <v>332</v>
      </c>
      <c r="O33" s="11">
        <v>244165</v>
      </c>
      <c r="P33" s="9" t="s">
        <v>35</v>
      </c>
    </row>
    <row r="34" spans="1:16" ht="98.4">
      <c r="A34" s="1">
        <v>33</v>
      </c>
      <c r="B34" s="2">
        <v>2568</v>
      </c>
      <c r="C34" s="2" t="s">
        <v>9</v>
      </c>
      <c r="D34" s="2" t="s">
        <v>10</v>
      </c>
      <c r="E34" s="2" t="s">
        <v>11</v>
      </c>
      <c r="F34" s="3" t="s">
        <v>333</v>
      </c>
      <c r="G34" s="4">
        <v>7000</v>
      </c>
      <c r="H34" s="5">
        <f>Table1367891011[[#This Row],[วงเงินที่จะซื้อหรือจ้าง (บาท)]]</f>
        <v>7000</v>
      </c>
      <c r="I34" s="6" t="s">
        <v>12</v>
      </c>
      <c r="J34" s="2" t="s">
        <v>76</v>
      </c>
      <c r="K34" s="4">
        <f>Table1367891011[[#This Row],[วงเงินที่จะซื้อหรือจ้าง (บาท)]]</f>
        <v>7000</v>
      </c>
      <c r="L34" s="2" t="str">
        <f>Table1367891011[[#This Row],[รายชื่อผู้เสนอราคา]]</f>
        <v>นางสาวพิชามญชุ์ สีดาลี</v>
      </c>
      <c r="M34" s="7">
        <f>Table1367891011[[#This Row],[ราคาที่เสนอ]]</f>
        <v>7000</v>
      </c>
      <c r="N34" s="7" t="s">
        <v>334</v>
      </c>
      <c r="O34" s="11">
        <v>244165</v>
      </c>
      <c r="P34" s="9" t="s">
        <v>35</v>
      </c>
    </row>
    <row r="35" spans="1:16" ht="98.4">
      <c r="A35" s="1">
        <v>34</v>
      </c>
      <c r="B35" s="2">
        <v>2568</v>
      </c>
      <c r="C35" s="2" t="s">
        <v>9</v>
      </c>
      <c r="D35" s="2" t="s">
        <v>10</v>
      </c>
      <c r="E35" s="2" t="s">
        <v>11</v>
      </c>
      <c r="F35" s="3" t="s">
        <v>335</v>
      </c>
      <c r="G35" s="4">
        <v>7000</v>
      </c>
      <c r="H35" s="5">
        <f>Table1367891011[[#This Row],[วงเงินที่จะซื้อหรือจ้าง (บาท)]]</f>
        <v>7000</v>
      </c>
      <c r="I35" s="6" t="s">
        <v>12</v>
      </c>
      <c r="J35" s="2" t="s">
        <v>26</v>
      </c>
      <c r="K35" s="4">
        <f>Table1367891011[[#This Row],[วงเงินที่จะซื้อหรือจ้าง (บาท)]]</f>
        <v>7000</v>
      </c>
      <c r="L35" s="2" t="str">
        <f>Table1367891011[[#This Row],[รายชื่อผู้เสนอราคา]]</f>
        <v>นายวีรยุทธ คุชิตา</v>
      </c>
      <c r="M35" s="7">
        <f>Table1367891011[[#This Row],[ราคาที่เสนอ]]</f>
        <v>7000</v>
      </c>
      <c r="N35" s="7" t="s">
        <v>336</v>
      </c>
      <c r="O35" s="11">
        <v>244165</v>
      </c>
      <c r="P35" s="9" t="s">
        <v>35</v>
      </c>
    </row>
    <row r="36" spans="1:16" ht="73.8">
      <c r="A36" s="1">
        <v>35</v>
      </c>
      <c r="B36" s="2">
        <v>2568</v>
      </c>
      <c r="C36" s="2" t="s">
        <v>9</v>
      </c>
      <c r="D36" s="2" t="s">
        <v>10</v>
      </c>
      <c r="E36" s="2" t="s">
        <v>11</v>
      </c>
      <c r="F36" s="3" t="s">
        <v>337</v>
      </c>
      <c r="G36" s="4">
        <v>6000</v>
      </c>
      <c r="H36" s="5">
        <f>Table1367891011[[#This Row],[วงเงินที่จะซื้อหรือจ้าง (บาท)]]</f>
        <v>6000</v>
      </c>
      <c r="I36" s="6" t="s">
        <v>12</v>
      </c>
      <c r="J36" s="2" t="s">
        <v>73</v>
      </c>
      <c r="K36" s="4">
        <f>Table1367891011[[#This Row],[วงเงินที่จะซื้อหรือจ้าง (บาท)]]</f>
        <v>6000</v>
      </c>
      <c r="L36" s="2" t="str">
        <f>Table1367891011[[#This Row],[รายชื่อผู้เสนอราคา]]</f>
        <v>นายธนพล เชี่ยวชาญ</v>
      </c>
      <c r="M36" s="7">
        <f>Table1367891011[[#This Row],[ราคาที่เสนอ]]</f>
        <v>6000</v>
      </c>
      <c r="N36" s="7" t="s">
        <v>338</v>
      </c>
      <c r="O36" s="11">
        <v>244165</v>
      </c>
      <c r="P36" s="9" t="s">
        <v>35</v>
      </c>
    </row>
    <row r="37" spans="1:16" ht="98.4">
      <c r="A37" s="1">
        <v>36</v>
      </c>
      <c r="B37" s="2">
        <v>2568</v>
      </c>
      <c r="C37" s="2" t="s">
        <v>9</v>
      </c>
      <c r="D37" s="2" t="s">
        <v>10</v>
      </c>
      <c r="E37" s="2" t="s">
        <v>11</v>
      </c>
      <c r="F37" s="3" t="s">
        <v>339</v>
      </c>
      <c r="G37" s="4">
        <v>6000</v>
      </c>
      <c r="H37" s="5">
        <f>Table1367891011[[#This Row],[วงเงินที่จะซื้อหรือจ้าง (บาท)]]</f>
        <v>6000</v>
      </c>
      <c r="I37" s="6" t="s">
        <v>12</v>
      </c>
      <c r="J37" s="2" t="s">
        <v>81</v>
      </c>
      <c r="K37" s="4">
        <f>Table1367891011[[#This Row],[วงเงินที่จะซื้อหรือจ้าง (บาท)]]</f>
        <v>6000</v>
      </c>
      <c r="L37" s="2" t="str">
        <f>Table1367891011[[#This Row],[รายชื่อผู้เสนอราคา]]</f>
        <v>นางสาวจันทรา จารัตน์</v>
      </c>
      <c r="M37" s="7">
        <f>Table1367891011[[#This Row],[ราคาที่เสนอ]]</f>
        <v>6000</v>
      </c>
      <c r="N37" s="7" t="s">
        <v>340</v>
      </c>
      <c r="O37" s="11">
        <v>244165</v>
      </c>
      <c r="P37" s="9" t="s">
        <v>35</v>
      </c>
    </row>
    <row r="38" spans="1:16" ht="98.4">
      <c r="A38" s="1">
        <v>37</v>
      </c>
      <c r="B38" s="2">
        <v>2568</v>
      </c>
      <c r="C38" s="2" t="s">
        <v>9</v>
      </c>
      <c r="D38" s="2" t="s">
        <v>10</v>
      </c>
      <c r="E38" s="2" t="s">
        <v>11</v>
      </c>
      <c r="F38" s="3" t="s">
        <v>341</v>
      </c>
      <c r="G38" s="4">
        <v>210157.48</v>
      </c>
      <c r="H38" s="5">
        <f>Table1367891011[[#This Row],[วงเงินที่จะซื้อหรือจ้าง (บาท)]]</f>
        <v>210157.48</v>
      </c>
      <c r="I38" s="6" t="s">
        <v>12</v>
      </c>
      <c r="J38" s="2" t="s">
        <v>295</v>
      </c>
      <c r="K38" s="4">
        <f>Table1367891011[[#This Row],[วงเงินที่จะซื้อหรือจ้าง (บาท)]]</f>
        <v>210157.48</v>
      </c>
      <c r="L38" s="2" t="str">
        <f>Table1367891011[[#This Row],[รายชื่อผู้เสนอราคา]]</f>
        <v>สหกรณ์โคนมปากช่อง จำกัด</v>
      </c>
      <c r="M38" s="7">
        <f>Table1367891011[[#This Row],[ราคาที่เสนอ]]</f>
        <v>210157.48</v>
      </c>
      <c r="N38" s="7" t="s">
        <v>342</v>
      </c>
      <c r="O38" s="11">
        <v>244165</v>
      </c>
      <c r="P38" s="9" t="s">
        <v>35</v>
      </c>
    </row>
    <row r="39" spans="1:16" hidden="1">
      <c r="F39" s="3"/>
      <c r="G39" s="4"/>
      <c r="H39" s="5"/>
      <c r="I39" s="6"/>
      <c r="K39" s="4"/>
      <c r="M39" s="7"/>
      <c r="N39" s="7"/>
      <c r="P39" s="9"/>
    </row>
    <row r="40" spans="1:16" hidden="1">
      <c r="F40" s="3"/>
      <c r="G40" s="4"/>
      <c r="H40" s="5"/>
      <c r="I40" s="6"/>
      <c r="K40" s="4"/>
      <c r="M40" s="7"/>
      <c r="N40" s="7"/>
      <c r="P40" s="9"/>
    </row>
    <row r="41" spans="1:16" hidden="1">
      <c r="F41" s="3"/>
      <c r="G41" s="4"/>
      <c r="H41" s="5"/>
      <c r="I41" s="6"/>
      <c r="K41" s="4"/>
      <c r="M41" s="7"/>
      <c r="N41" s="7"/>
      <c r="P41" s="9"/>
    </row>
    <row r="42" spans="1:16" hidden="1">
      <c r="F42" s="3"/>
      <c r="G42" s="4"/>
      <c r="H42" s="5"/>
      <c r="I42" s="6"/>
      <c r="K42" s="4"/>
      <c r="M42" s="7"/>
      <c r="N42" s="7"/>
      <c r="P42" s="9"/>
    </row>
    <row r="43" spans="1:16" hidden="1">
      <c r="F43" s="3"/>
      <c r="G43" s="4"/>
      <c r="H43" s="5"/>
      <c r="I43" s="6"/>
      <c r="K43" s="4"/>
      <c r="M43" s="7"/>
      <c r="N43" s="7"/>
      <c r="P43" s="9"/>
    </row>
    <row r="44" spans="1:16" hidden="1">
      <c r="F44" s="3"/>
      <c r="G44" s="4"/>
      <c r="H44" s="5"/>
      <c r="I44" s="6"/>
      <c r="K44" s="4"/>
      <c r="M44" s="7"/>
      <c r="N44" s="7"/>
      <c r="P44" s="9"/>
    </row>
  </sheetData>
  <dataValidations count="1">
    <dataValidation type="list" allowBlank="1" showInputMessage="1" showErrorMessage="1" sqref="I2:I44" xr:uid="{F7D0D2A6-005A-46D9-89A7-3D51462CDD3E}">
      <formula1>"วิธีประกาศเชิญชวนทั่วไป, วิธีคัดเลือก, วิธีเฉพาะเจาะจง, วิธีประกวดแบบ, อื่น ๆ "</formula1>
    </dataValidation>
  </dataValidations>
  <pageMargins left="0.70866141732283472" right="0.70866141732283472" top="0.74803149606299213" bottom="0.74803149606299213" header="0.31496062992125984" footer="0.31496062992125984"/>
  <pageSetup paperSize="9" scale="39" orientation="landscape" r:id="rId1"/>
  <colBreaks count="1" manualBreakCount="1">
    <brk id="16" max="1048575"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เดือนตุลาคม68</vt:lpstr>
      <vt:lpstr>เดือนพฤศจิกายน68</vt:lpstr>
      <vt:lpstr>เดือนธันวาคม68</vt:lpstr>
      <vt:lpstr>เดือนมกราคม69</vt:lpstr>
      <vt:lpstr>เดือนกุมภาพันธ์69</vt:lpstr>
      <vt:lpstr>เดือนมีนาคม69</vt:lpstr>
      <vt:lpstr>เดือนเมษายน69</vt:lpstr>
      <vt:lpstr>เดือนพฤษภาคม69</vt:lpstr>
      <vt:lpstr>เดือนมิถุนายน69</vt:lpstr>
      <vt:lpstr>เดือนกรกฎาคม69</vt:lpstr>
      <vt:lpstr>เดือนสิงหาคม69</vt:lpstr>
      <vt:lpstr>เดือนกันยายน69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NainAi</dc:creator>
  <cp:lastModifiedBy>อบต.เสม็จ ตรวจสอบภายใน</cp:lastModifiedBy>
  <cp:lastPrinted>2026-06-10T11:21:33Z</cp:lastPrinted>
  <dcterms:created xsi:type="dcterms:W3CDTF">2026-03-27T02:18:31Z</dcterms:created>
  <dcterms:modified xsi:type="dcterms:W3CDTF">2026-06-10T11:21:42Z</dcterms:modified>
</cp:coreProperties>
</file>